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'Sheet1'!$A$1:$H$205</definedName>
  </definedNames>
  <calcPr fullCalcOnLoad="1"/>
</workbook>
</file>

<file path=xl/sharedStrings.xml><?xml version="1.0" encoding="utf-8"?>
<sst xmlns="http://schemas.openxmlformats.org/spreadsheetml/2006/main" count="509" uniqueCount="138">
  <si>
    <t>September 17, 2010  National Bison Range Sealed Bid Sale - MT</t>
  </si>
  <si>
    <t>Group</t>
  </si>
  <si>
    <t>Animals Sold</t>
  </si>
  <si>
    <t>High $</t>
  </si>
  <si>
    <t>Low $</t>
  </si>
  <si>
    <t>Average $</t>
  </si>
  <si>
    <t>Average Weight</t>
  </si>
  <si>
    <t>2009 Average $</t>
  </si>
  <si>
    <t xml:space="preserve">Price/lb. </t>
  </si>
  <si>
    <t>Yearling Bulls</t>
  </si>
  <si>
    <t>NA</t>
  </si>
  <si>
    <t>3 Year Old Bulls</t>
  </si>
  <si>
    <t>4 Year Old Bulls</t>
  </si>
  <si>
    <t>5 Year Old Bulls</t>
  </si>
  <si>
    <t>Yearling Heifers</t>
  </si>
  <si>
    <t>2 Year Old Heifers</t>
  </si>
  <si>
    <t>3 Year Old Heifers</t>
  </si>
  <si>
    <t xml:space="preserve">Total: </t>
  </si>
  <si>
    <t>September 24, 2010  Custer State Park Sealed Bid Sale - SD</t>
  </si>
  <si>
    <t>Bull Calves</t>
  </si>
  <si>
    <t>Heifer Calves</t>
  </si>
  <si>
    <t>October 13, 2010  Fort Niobrara Bison Auction - NE</t>
  </si>
  <si>
    <t>Cow/Calf Pair</t>
  </si>
  <si>
    <t xml:space="preserve">Cows </t>
  </si>
  <si>
    <t>Bulls</t>
  </si>
  <si>
    <t>Price/lb.</t>
  </si>
  <si>
    <t>Yearling Bull</t>
  </si>
  <si>
    <t>Yearling Heifer</t>
  </si>
  <si>
    <t>Bull Calf</t>
  </si>
  <si>
    <t>Heifer Calf</t>
  </si>
  <si>
    <t>Mature Cows</t>
  </si>
  <si>
    <t>2 Year Old Bred Heifers</t>
  </si>
  <si>
    <t>2 Year Old Breeding Bulls</t>
  </si>
  <si>
    <t>Total</t>
  </si>
  <si>
    <t>November 20, 2010 Custer State Park Fall Classic - SD</t>
  </si>
  <si>
    <t>2 yr. Bulls</t>
  </si>
  <si>
    <t>Mature Cow</t>
  </si>
  <si>
    <t>November 17, 2010 Maxwell Wildlife Refuge Auction - KS</t>
  </si>
  <si>
    <t>None Sold</t>
  </si>
  <si>
    <t>2 Year Old Grade Bulls</t>
  </si>
  <si>
    <r>
      <t xml:space="preserve">Legends of the Fall </t>
    </r>
    <r>
      <rPr>
        <b/>
        <sz val="10"/>
        <rFont val="Arial"/>
        <family val="2"/>
      </rPr>
      <t>Show</t>
    </r>
  </si>
  <si>
    <t>2 Year Bred Heifers</t>
  </si>
  <si>
    <t xml:space="preserve">Bull Calves </t>
  </si>
  <si>
    <r>
      <t xml:space="preserve">Minnesota's Harvest </t>
    </r>
    <r>
      <rPr>
        <b/>
        <sz val="9"/>
        <rFont val="Arial"/>
        <family val="2"/>
      </rPr>
      <t>Production</t>
    </r>
  </si>
  <si>
    <t>November 27, 2010 Minnesota Buffalo Association - MN</t>
  </si>
  <si>
    <t>Pen of 3 Heifer Calves (4 Sets)</t>
  </si>
  <si>
    <t>2 Year Old Bulls</t>
  </si>
  <si>
    <t>Pen of 3 Heifer Calves</t>
  </si>
  <si>
    <t>Pen of 2 Yearling Heifers</t>
  </si>
  <si>
    <t xml:space="preserve">Total </t>
  </si>
  <si>
    <t>November 23, 2010 Canadian Bison Association Sale - SK, Canada (Canadian $ shown)</t>
  </si>
  <si>
    <t>2 Yr Bulls</t>
  </si>
  <si>
    <t>Class</t>
  </si>
  <si>
    <t>2 Yr. Br Heifers</t>
  </si>
  <si>
    <t>Yr. Heifers</t>
  </si>
  <si>
    <t>3 Yr. Bulls</t>
  </si>
  <si>
    <t>December 4, 2010  Kansas Buffalo Association - KS</t>
  </si>
  <si>
    <t xml:space="preserve"> December 4, 2010 Western Bison Association Wild West Buffalo Stampede - UT</t>
  </si>
  <si>
    <t>2 Yr Bred Heifers</t>
  </si>
  <si>
    <t>Open Heifers</t>
  </si>
  <si>
    <t>Open Cows</t>
  </si>
  <si>
    <t>Pen of 2 Yr. Heifers</t>
  </si>
  <si>
    <t>Yr. Bulls - Sale</t>
  </si>
  <si>
    <t xml:space="preserve">2 yr. Bulls </t>
  </si>
  <si>
    <t>Yr. Bulls - Show</t>
  </si>
  <si>
    <t>Heifer Calves - Show</t>
  </si>
  <si>
    <t>Heifer Calves - Sale</t>
  </si>
  <si>
    <t>Bull Calves - Show</t>
  </si>
  <si>
    <t>Bull Calves - Sale</t>
  </si>
  <si>
    <t>November 13, 2010 Eastern Bison Association Production Sale - PA</t>
  </si>
  <si>
    <t>Average Wt</t>
  </si>
  <si>
    <t>2 Yr Old Bred Heifers</t>
  </si>
  <si>
    <t>2 Yr Old Bulls</t>
  </si>
  <si>
    <t>Bred Cows</t>
  </si>
  <si>
    <t>December 11, 2010 NDBA Fall Consignment Sale -  ND</t>
  </si>
  <si>
    <t xml:space="preserve"> Average Weight</t>
  </si>
  <si>
    <t>Heifer calves</t>
  </si>
  <si>
    <t>Bull calves</t>
  </si>
  <si>
    <t>Yearling heifers</t>
  </si>
  <si>
    <t>Yearling bulls</t>
  </si>
  <si>
    <t>Mature cows</t>
  </si>
  <si>
    <t>December 9, 2010 Missouri Bison Association Show and Sale - MO</t>
  </si>
  <si>
    <t>2 - 4 Yr. bulls</t>
  </si>
  <si>
    <t>2 Yr Old Heifer</t>
  </si>
  <si>
    <t>3 Yr Old Heifer</t>
  </si>
  <si>
    <t>4Yr Old Heifer</t>
  </si>
  <si>
    <t>5Yr Old Heifer</t>
  </si>
  <si>
    <t>2 Yr Old Bull</t>
  </si>
  <si>
    <t>January 22, 2011 NBA Gold Trophy Show &amp; Sale - CO</t>
  </si>
  <si>
    <t>Pen of 5 Heifer Calves</t>
  </si>
  <si>
    <t>20010 Average $</t>
  </si>
  <si>
    <t>Ranch Ready Pen of 5 Yearling Heifers</t>
  </si>
  <si>
    <t>5 pens</t>
  </si>
  <si>
    <t>Pen of 3 Bull Calves</t>
  </si>
  <si>
    <t>3 pens</t>
  </si>
  <si>
    <t>2 pens</t>
  </si>
  <si>
    <t>Bull Carcass Class</t>
  </si>
  <si>
    <t>Heifer Carcass Class</t>
  </si>
  <si>
    <t>$4.90/lb</t>
  </si>
  <si>
    <t>$3.81/lb</t>
  </si>
  <si>
    <t>$3.50/lb</t>
  </si>
  <si>
    <t>1,022 - live</t>
  </si>
  <si>
    <t>$5.00/lb</t>
  </si>
  <si>
    <t>$3.60/lb</t>
  </si>
  <si>
    <t>$3.86/lb</t>
  </si>
  <si>
    <t>919 - live</t>
  </si>
  <si>
    <t>High</t>
  </si>
  <si>
    <t>Low</t>
  </si>
  <si>
    <t>Price/Lb.</t>
  </si>
  <si>
    <t>Two Year Old Bred Heifers</t>
  </si>
  <si>
    <t>Young Guns Yearling Bulls</t>
  </si>
  <si>
    <t>Premium Heifer Calves</t>
  </si>
  <si>
    <t>Premium Bull Calves</t>
  </si>
  <si>
    <t>February 6, 2011  Black Hills Buffalo Classic Show &amp; Sale - SD</t>
  </si>
  <si>
    <t>2010 Average $</t>
  </si>
  <si>
    <t xml:space="preserve">Top Five Heifer Calves </t>
  </si>
  <si>
    <t>Premium Yearling Heifers</t>
  </si>
  <si>
    <t xml:space="preserve">Top Five Bull Calves </t>
  </si>
  <si>
    <t>Premium Yearling Bulls</t>
  </si>
  <si>
    <t>Mature Bred Cows</t>
  </si>
  <si>
    <t>3-4 Year Old Bred Cows</t>
  </si>
  <si>
    <t>Pen of 2 Heifer Calves</t>
  </si>
  <si>
    <t>Pen of 2 Bull Calves</t>
  </si>
  <si>
    <t>Carcass</t>
  </si>
  <si>
    <t>$3.19/lb</t>
  </si>
  <si>
    <t>Show Animals</t>
  </si>
  <si>
    <t>Pen of 2 Yearling Hfrs</t>
  </si>
  <si>
    <t>Pen of 2 Hfr Calves</t>
  </si>
  <si>
    <t>Production Animals</t>
  </si>
  <si>
    <t>March 12, 2011 - Eastern Bison Association - PA</t>
  </si>
  <si>
    <t>March 12, 2011 - Rocky Mountain Buffalo Assn. Peak to Peak Bison Show &amp; Sale - CO</t>
  </si>
  <si>
    <t>1 pens</t>
  </si>
  <si>
    <t>$6/lb</t>
  </si>
  <si>
    <t>$5.50/lb.</t>
  </si>
  <si>
    <t>$5.88/lb.</t>
  </si>
  <si>
    <t>4 pens</t>
  </si>
  <si>
    <t>Mature Bulls</t>
  </si>
  <si>
    <t>March 19, 2011 - Missouir Bison Association Spring Sale - MO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</si>
</sst>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&quot;$&quot;#,##0.00"/>
    <numFmt numFmtId="167" formatCode="[$$-409]#,##0;[Red][$$-409]#,##0"/>
    <numFmt numFmtId="168" formatCode="_(* #,##0_);_(* \(#,##0\);_(* &quot;-&quot;??_);_(@_)"/>
    <numFmt numFmtId="169" formatCode="_(&quot;$&quot;* #,##0_);_(&quot;$&quot;* \(#,##0\);_(&quot;$&quot;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8" fontId="3" fillId="0" borderId="0" xfId="15" applyNumberFormat="1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68" fontId="0" fillId="0" borderId="0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7" fontId="0" fillId="0" borderId="0" xfId="15" applyNumberFormat="1" applyFont="1" applyBorder="1" applyAlignment="1">
      <alignment horizontal="center"/>
    </xf>
    <xf numFmtId="168" fontId="0" fillId="0" borderId="0" xfId="15" applyNumberFormat="1" applyAlignment="1">
      <alignment horizontal="center"/>
    </xf>
    <xf numFmtId="164" fontId="0" fillId="0" borderId="0" xfId="17" applyNumberFormat="1" applyAlignment="1">
      <alignment horizontal="center"/>
    </xf>
    <xf numFmtId="1" fontId="0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center"/>
    </xf>
    <xf numFmtId="168" fontId="1" fillId="0" borderId="0" xfId="15" applyNumberFormat="1" applyFont="1" applyAlignment="1">
      <alignment/>
    </xf>
    <xf numFmtId="164" fontId="0" fillId="0" borderId="0" xfId="17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3" fillId="0" borderId="0" xfId="17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9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workbookViewId="0" topLeftCell="A190">
      <selection activeCell="B214" sqref="B214"/>
    </sheetView>
  </sheetViews>
  <sheetFormatPr defaultColWidth="9.140625" defaultRowHeight="12.75"/>
  <cols>
    <col min="1" max="1" width="60.8515625" style="0" bestFit="1" customWidth="1"/>
    <col min="2" max="2" width="13.8515625" style="0" bestFit="1" customWidth="1"/>
    <col min="3" max="3" width="8.8515625" style="0" customWidth="1"/>
    <col min="5" max="5" width="10.57421875" style="0" bestFit="1" customWidth="1"/>
    <col min="6" max="6" width="16.00390625" style="0" bestFit="1" customWidth="1"/>
    <col min="7" max="7" width="15.28125" style="0" bestFit="1" customWidth="1"/>
    <col min="8" max="8" width="9.421875" style="0" bestFit="1" customWidth="1"/>
  </cols>
  <sheetData>
    <row r="1" spans="1:8" ht="12.75">
      <c r="A1" s="1" t="s">
        <v>0</v>
      </c>
      <c r="B1" s="1"/>
      <c r="C1" s="2"/>
      <c r="D1" s="2"/>
      <c r="E1" s="2"/>
      <c r="F1" s="3"/>
      <c r="G1" s="2"/>
      <c r="H1" s="4"/>
    </row>
    <row r="2" spans="1:8" ht="12.7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spans="1:8" ht="12.75">
      <c r="A3" s="7" t="s">
        <v>9</v>
      </c>
      <c r="B3" s="8">
        <v>15</v>
      </c>
      <c r="C3" s="9">
        <v>1295</v>
      </c>
      <c r="D3" s="9" t="s">
        <v>10</v>
      </c>
      <c r="E3" s="9">
        <v>1295</v>
      </c>
      <c r="F3" s="10" t="s">
        <v>10</v>
      </c>
      <c r="G3" s="10" t="s">
        <v>10</v>
      </c>
      <c r="H3" s="10" t="s">
        <v>10</v>
      </c>
    </row>
    <row r="4" spans="1:8" ht="12.75">
      <c r="A4" s="7" t="s">
        <v>11</v>
      </c>
      <c r="B4" s="8">
        <v>2</v>
      </c>
      <c r="C4" s="9">
        <v>1463</v>
      </c>
      <c r="D4" s="9" t="s">
        <v>10</v>
      </c>
      <c r="E4" s="9">
        <v>1463</v>
      </c>
      <c r="F4" s="10" t="s">
        <v>10</v>
      </c>
      <c r="G4" s="10" t="s">
        <v>10</v>
      </c>
      <c r="H4" s="10" t="s">
        <v>10</v>
      </c>
    </row>
    <row r="5" spans="1:8" ht="12.75">
      <c r="A5" s="7" t="s">
        <v>12</v>
      </c>
      <c r="B5" s="11">
        <v>8</v>
      </c>
      <c r="C5" s="9">
        <v>1660</v>
      </c>
      <c r="D5" s="9" t="s">
        <v>10</v>
      </c>
      <c r="E5" s="9">
        <v>1660</v>
      </c>
      <c r="F5" s="10" t="s">
        <v>10</v>
      </c>
      <c r="G5" s="10" t="s">
        <v>10</v>
      </c>
      <c r="H5" s="10" t="s">
        <v>10</v>
      </c>
    </row>
    <row r="6" spans="1:8" ht="12.75">
      <c r="A6" s="7" t="s">
        <v>13</v>
      </c>
      <c r="B6" s="11">
        <v>6</v>
      </c>
      <c r="C6" s="9">
        <v>1840</v>
      </c>
      <c r="D6" s="9" t="s">
        <v>10</v>
      </c>
      <c r="E6" s="9">
        <v>1840</v>
      </c>
      <c r="F6" s="10" t="s">
        <v>10</v>
      </c>
      <c r="G6" s="10" t="s">
        <v>10</v>
      </c>
      <c r="H6" s="10" t="s">
        <v>10</v>
      </c>
    </row>
    <row r="7" spans="1:8" ht="12.75">
      <c r="A7" s="7" t="s">
        <v>14</v>
      </c>
      <c r="B7" s="11">
        <v>22</v>
      </c>
      <c r="C7" s="9">
        <v>1028</v>
      </c>
      <c r="D7" s="9" t="s">
        <v>10</v>
      </c>
      <c r="E7" s="9">
        <v>1028</v>
      </c>
      <c r="F7" s="10" t="s">
        <v>10</v>
      </c>
      <c r="G7" s="10" t="s">
        <v>10</v>
      </c>
      <c r="H7" s="10" t="s">
        <v>10</v>
      </c>
    </row>
    <row r="8" spans="1:8" ht="12.75">
      <c r="A8" s="7" t="s">
        <v>15</v>
      </c>
      <c r="B8" s="11">
        <v>1</v>
      </c>
      <c r="C8" s="9">
        <v>858</v>
      </c>
      <c r="D8" s="9" t="s">
        <v>10</v>
      </c>
      <c r="E8" s="9">
        <v>858</v>
      </c>
      <c r="F8" s="10" t="s">
        <v>10</v>
      </c>
      <c r="G8" s="10" t="s">
        <v>10</v>
      </c>
      <c r="H8" s="10" t="s">
        <v>10</v>
      </c>
    </row>
    <row r="9" spans="1:8" ht="12.75">
      <c r="A9" s="7" t="s">
        <v>16</v>
      </c>
      <c r="B9" s="11">
        <v>1</v>
      </c>
      <c r="C9" s="9">
        <v>1055</v>
      </c>
      <c r="D9" s="9" t="s">
        <v>10</v>
      </c>
      <c r="E9" s="9">
        <v>1055</v>
      </c>
      <c r="F9" s="10" t="s">
        <v>10</v>
      </c>
      <c r="G9" s="10" t="s">
        <v>10</v>
      </c>
      <c r="H9" s="10" t="s">
        <v>10</v>
      </c>
    </row>
    <row r="10" spans="1:8" ht="12.75">
      <c r="A10" s="12" t="s">
        <v>17</v>
      </c>
      <c r="B10" s="13">
        <f>SUM(B3:B9)</f>
        <v>55</v>
      </c>
      <c r="C10" s="13"/>
      <c r="D10" s="13"/>
      <c r="E10" s="13"/>
      <c r="F10" s="13"/>
      <c r="G10" s="13"/>
      <c r="H10" s="4"/>
    </row>
    <row r="11" spans="1:8" ht="12.75">
      <c r="A11" s="7"/>
      <c r="B11" s="1"/>
      <c r="C11" s="7"/>
      <c r="D11" s="7"/>
      <c r="E11" s="7"/>
      <c r="F11" s="7"/>
      <c r="G11" s="7"/>
      <c r="H11" s="7"/>
    </row>
    <row r="12" spans="1:8" ht="12.75">
      <c r="A12" s="1" t="s">
        <v>18</v>
      </c>
      <c r="B12" s="1"/>
      <c r="C12" s="2"/>
      <c r="D12" s="2"/>
      <c r="E12" s="2"/>
      <c r="F12" s="3"/>
      <c r="G12" s="2"/>
      <c r="H12" s="4"/>
    </row>
    <row r="13" spans="1:8" ht="12.75">
      <c r="A13" s="5" t="s">
        <v>1</v>
      </c>
      <c r="B13" s="5" t="s">
        <v>2</v>
      </c>
      <c r="C13" s="6" t="s">
        <v>3</v>
      </c>
      <c r="D13" s="6" t="s">
        <v>4</v>
      </c>
      <c r="E13" s="6" t="s">
        <v>5</v>
      </c>
      <c r="F13" s="5" t="s">
        <v>6</v>
      </c>
      <c r="G13" s="6" t="s">
        <v>7</v>
      </c>
      <c r="H13" s="6" t="s">
        <v>8</v>
      </c>
    </row>
    <row r="14" spans="1:8" ht="12.75">
      <c r="A14" s="7" t="s">
        <v>19</v>
      </c>
      <c r="B14" s="9" t="s">
        <v>10</v>
      </c>
      <c r="C14" s="9" t="s">
        <v>10</v>
      </c>
      <c r="D14" s="9" t="s">
        <v>10</v>
      </c>
      <c r="E14" s="14">
        <v>712</v>
      </c>
      <c r="F14" s="15">
        <v>373</v>
      </c>
      <c r="G14" s="14">
        <v>510</v>
      </c>
      <c r="H14" s="9" t="s">
        <v>10</v>
      </c>
    </row>
    <row r="15" spans="1:8" ht="12.75">
      <c r="A15" s="7" t="s">
        <v>20</v>
      </c>
      <c r="B15" s="9" t="s">
        <v>10</v>
      </c>
      <c r="C15" s="9" t="s">
        <v>10</v>
      </c>
      <c r="D15" s="9" t="s">
        <v>10</v>
      </c>
      <c r="E15" s="14">
        <v>658</v>
      </c>
      <c r="F15" s="15">
        <v>351</v>
      </c>
      <c r="G15" s="14">
        <v>485</v>
      </c>
      <c r="H15" s="9" t="s">
        <v>10</v>
      </c>
    </row>
    <row r="16" spans="1:8" ht="12.75">
      <c r="A16" s="5"/>
      <c r="B16" s="5"/>
      <c r="C16" s="6"/>
      <c r="D16" s="6"/>
      <c r="E16" s="6"/>
      <c r="F16" s="5"/>
      <c r="G16" s="6"/>
      <c r="H16" s="6"/>
    </row>
    <row r="17" spans="1:8" ht="12.75">
      <c r="A17" s="1" t="s">
        <v>21</v>
      </c>
      <c r="B17" s="1"/>
      <c r="C17" s="2"/>
      <c r="D17" s="2"/>
      <c r="E17" s="2"/>
      <c r="F17" s="3"/>
      <c r="G17" s="2"/>
      <c r="H17" s="4"/>
    </row>
    <row r="18" spans="1:8" ht="12.75">
      <c r="A18" s="5" t="s">
        <v>1</v>
      </c>
      <c r="B18" s="5" t="s">
        <v>2</v>
      </c>
      <c r="C18" s="6" t="s">
        <v>3</v>
      </c>
      <c r="D18" s="6" t="s">
        <v>4</v>
      </c>
      <c r="E18" s="6" t="s">
        <v>5</v>
      </c>
      <c r="F18" s="5" t="s">
        <v>6</v>
      </c>
      <c r="G18" s="6" t="s">
        <v>7</v>
      </c>
      <c r="H18" s="6" t="s">
        <v>8</v>
      </c>
    </row>
    <row r="19" spans="1:8" ht="12.75">
      <c r="A19" s="7" t="s">
        <v>14</v>
      </c>
      <c r="B19" s="8">
        <v>31</v>
      </c>
      <c r="C19" s="9">
        <v>1375</v>
      </c>
      <c r="D19" s="9" t="s">
        <v>10</v>
      </c>
      <c r="E19" s="10">
        <v>1100</v>
      </c>
      <c r="F19" s="9" t="s">
        <v>10</v>
      </c>
      <c r="G19" s="9">
        <v>636</v>
      </c>
      <c r="H19" s="9" t="s">
        <v>10</v>
      </c>
    </row>
    <row r="20" spans="1:8" ht="12.75">
      <c r="A20" s="7" t="s">
        <v>15</v>
      </c>
      <c r="B20" s="8">
        <v>2</v>
      </c>
      <c r="C20" s="9">
        <v>1750</v>
      </c>
      <c r="D20" s="9" t="s">
        <v>10</v>
      </c>
      <c r="E20" s="10">
        <v>1675</v>
      </c>
      <c r="F20" s="9" t="s">
        <v>10</v>
      </c>
      <c r="G20" s="9" t="s">
        <v>10</v>
      </c>
      <c r="H20" s="9" t="s">
        <v>10</v>
      </c>
    </row>
    <row r="21" spans="1:8" ht="12.75">
      <c r="A21" s="7" t="s">
        <v>22</v>
      </c>
      <c r="B21" s="8">
        <v>1</v>
      </c>
      <c r="C21" s="9">
        <v>1800</v>
      </c>
      <c r="D21" s="9">
        <v>1800</v>
      </c>
      <c r="E21" s="10">
        <v>1800</v>
      </c>
      <c r="F21" s="9" t="s">
        <v>10</v>
      </c>
      <c r="G21" s="9" t="s">
        <v>10</v>
      </c>
      <c r="H21" s="9" t="s">
        <v>10</v>
      </c>
    </row>
    <row r="22" spans="1:8" ht="12.75">
      <c r="A22" s="7" t="s">
        <v>23</v>
      </c>
      <c r="B22" s="11">
        <v>2</v>
      </c>
      <c r="C22" s="9">
        <v>1700</v>
      </c>
      <c r="D22" s="9" t="s">
        <v>10</v>
      </c>
      <c r="E22" s="10">
        <v>1575</v>
      </c>
      <c r="F22" s="9" t="s">
        <v>10</v>
      </c>
      <c r="G22" s="9">
        <v>764</v>
      </c>
      <c r="H22" s="9" t="s">
        <v>10</v>
      </c>
    </row>
    <row r="23" spans="1:8" ht="12.75">
      <c r="A23" s="7" t="s">
        <v>9</v>
      </c>
      <c r="B23" s="11">
        <v>21</v>
      </c>
      <c r="C23" s="9">
        <v>1750</v>
      </c>
      <c r="D23" s="9" t="s">
        <v>10</v>
      </c>
      <c r="E23" s="10">
        <v>1304</v>
      </c>
      <c r="F23" s="9" t="s">
        <v>10</v>
      </c>
      <c r="G23" s="9">
        <v>760</v>
      </c>
      <c r="H23" s="9" t="s">
        <v>10</v>
      </c>
    </row>
    <row r="24" spans="1:8" ht="12.75">
      <c r="A24" s="7" t="s">
        <v>24</v>
      </c>
      <c r="B24" s="11">
        <v>3</v>
      </c>
      <c r="C24" s="9">
        <v>2900</v>
      </c>
      <c r="D24" s="9" t="s">
        <v>10</v>
      </c>
      <c r="E24" s="10">
        <v>2567</v>
      </c>
      <c r="F24" s="9" t="s">
        <v>10</v>
      </c>
      <c r="G24" s="9">
        <v>1308</v>
      </c>
      <c r="H24" s="9" t="s">
        <v>10</v>
      </c>
    </row>
    <row r="25" spans="1:8" ht="12.75">
      <c r="A25" s="12" t="s">
        <v>17</v>
      </c>
      <c r="B25" s="13">
        <f>SUM(B19:B24)</f>
        <v>60</v>
      </c>
      <c r="C25" s="13"/>
      <c r="D25" s="13"/>
      <c r="E25" s="13"/>
      <c r="F25" s="13"/>
      <c r="G25" s="13"/>
      <c r="H25" s="4"/>
    </row>
    <row r="26" spans="1:8" ht="12.75">
      <c r="A26" s="12"/>
      <c r="B26" s="13"/>
      <c r="C26" s="13"/>
      <c r="D26" s="13"/>
      <c r="E26" s="13"/>
      <c r="F26" s="13"/>
      <c r="G26" s="13"/>
      <c r="H26" s="4"/>
    </row>
    <row r="27" spans="1:8" ht="12.75">
      <c r="A27" s="16" t="s">
        <v>69</v>
      </c>
      <c r="B27" s="41"/>
      <c r="C27" s="41"/>
      <c r="D27" s="41"/>
      <c r="E27" s="41"/>
      <c r="F27" s="41"/>
      <c r="G27" s="41"/>
      <c r="H27" s="41"/>
    </row>
    <row r="28" spans="1:12" ht="12.75">
      <c r="A28" s="5" t="s">
        <v>1</v>
      </c>
      <c r="B28" s="5" t="s">
        <v>2</v>
      </c>
      <c r="C28" s="52" t="s">
        <v>3</v>
      </c>
      <c r="D28" s="52" t="s">
        <v>4</v>
      </c>
      <c r="E28" s="52" t="s">
        <v>5</v>
      </c>
      <c r="F28" s="52" t="s">
        <v>6</v>
      </c>
      <c r="G28" s="6" t="s">
        <v>7</v>
      </c>
      <c r="H28" s="53" t="s">
        <v>25</v>
      </c>
      <c r="I28" s="16"/>
      <c r="J28" s="16"/>
      <c r="K28" s="16"/>
      <c r="L28" s="16"/>
    </row>
    <row r="29" spans="1:8" ht="12.75">
      <c r="A29" s="54" t="s">
        <v>29</v>
      </c>
      <c r="B29" s="57">
        <v>7</v>
      </c>
      <c r="C29" s="59">
        <v>650</v>
      </c>
      <c r="D29" s="59">
        <v>350</v>
      </c>
      <c r="E29" s="59">
        <f>3750/B29</f>
        <v>535.7142857142857</v>
      </c>
      <c r="F29" s="58">
        <f>(1280+256+256)/7</f>
        <v>256</v>
      </c>
      <c r="G29" s="57"/>
      <c r="H29" s="60">
        <f>+E29/F29</f>
        <v>2.0926339285714284</v>
      </c>
    </row>
    <row r="30" spans="1:8" ht="12.75">
      <c r="A30" s="55" t="s">
        <v>27</v>
      </c>
      <c r="B30" s="57">
        <v>11</v>
      </c>
      <c r="C30" s="59">
        <v>1525</v>
      </c>
      <c r="D30" s="59">
        <v>1100</v>
      </c>
      <c r="E30" s="59">
        <f>15025/B30</f>
        <v>1365.909090909091</v>
      </c>
      <c r="F30" s="58">
        <f>7345/B30</f>
        <v>667.7272727272727</v>
      </c>
      <c r="G30" s="57"/>
      <c r="H30" s="60">
        <f aca="true" t="shared" si="0" ref="H30:H38">+E30/F30</f>
        <v>2.0456092579986387</v>
      </c>
    </row>
    <row r="31" spans="1:8" ht="12.75">
      <c r="A31" s="55" t="s">
        <v>83</v>
      </c>
      <c r="B31" s="57">
        <v>1</v>
      </c>
      <c r="C31" s="59">
        <v>1350</v>
      </c>
      <c r="D31" s="59">
        <v>1350</v>
      </c>
      <c r="E31" s="59">
        <f>1350/B31</f>
        <v>1350</v>
      </c>
      <c r="F31" s="58">
        <v>715</v>
      </c>
      <c r="G31" s="57"/>
      <c r="H31" s="60">
        <f t="shared" si="0"/>
        <v>1.8881118881118881</v>
      </c>
    </row>
    <row r="32" spans="1:8" ht="12.75">
      <c r="A32" s="55" t="s">
        <v>84</v>
      </c>
      <c r="B32" s="57">
        <v>1</v>
      </c>
      <c r="C32" s="59">
        <v>1750</v>
      </c>
      <c r="D32" s="59">
        <v>1750</v>
      </c>
      <c r="E32" s="59">
        <f>1750/B32</f>
        <v>1750</v>
      </c>
      <c r="F32" s="58">
        <v>1015</v>
      </c>
      <c r="G32" s="57"/>
      <c r="H32" s="60">
        <f t="shared" si="0"/>
        <v>1.7241379310344827</v>
      </c>
    </row>
    <row r="33" spans="1:8" ht="12.75">
      <c r="A33" s="55" t="s">
        <v>36</v>
      </c>
      <c r="B33" s="57">
        <v>5</v>
      </c>
      <c r="C33" s="59">
        <v>1250</v>
      </c>
      <c r="D33" s="59">
        <v>900</v>
      </c>
      <c r="E33" s="59">
        <f>5150/B33</f>
        <v>1030</v>
      </c>
      <c r="F33" s="58">
        <f>4890/B33</f>
        <v>978</v>
      </c>
      <c r="G33" s="57"/>
      <c r="H33" s="60">
        <f t="shared" si="0"/>
        <v>1.0531697341513293</v>
      </c>
    </row>
    <row r="34" spans="1:8" ht="12.75">
      <c r="A34" s="55" t="s">
        <v>85</v>
      </c>
      <c r="B34" s="57">
        <v>1</v>
      </c>
      <c r="C34" s="59">
        <v>1450</v>
      </c>
      <c r="D34" s="59">
        <v>1450</v>
      </c>
      <c r="E34" s="59">
        <v>1450</v>
      </c>
      <c r="F34" s="58">
        <v>960</v>
      </c>
      <c r="G34" s="57"/>
      <c r="H34" s="60">
        <f t="shared" si="0"/>
        <v>1.5104166666666667</v>
      </c>
    </row>
    <row r="35" spans="1:8" ht="12.75">
      <c r="A35" s="55" t="s">
        <v>86</v>
      </c>
      <c r="B35" s="57">
        <v>1</v>
      </c>
      <c r="C35" s="59">
        <v>1400</v>
      </c>
      <c r="D35" s="59">
        <v>1400</v>
      </c>
      <c r="E35" s="59">
        <v>1400</v>
      </c>
      <c r="F35" s="58">
        <v>850</v>
      </c>
      <c r="G35" s="57"/>
      <c r="H35" s="60">
        <f t="shared" si="0"/>
        <v>1.6470588235294117</v>
      </c>
    </row>
    <row r="36" spans="1:8" ht="12.75">
      <c r="A36" s="55" t="s">
        <v>28</v>
      </c>
      <c r="B36" s="57">
        <v>10</v>
      </c>
      <c r="C36" s="59">
        <v>700</v>
      </c>
      <c r="D36" s="59">
        <v>200</v>
      </c>
      <c r="E36" s="59">
        <f>4950/B36</f>
        <v>495</v>
      </c>
      <c r="F36" s="58">
        <f>2700/B36</f>
        <v>270</v>
      </c>
      <c r="G36" s="57"/>
      <c r="H36" s="60">
        <f t="shared" si="0"/>
        <v>1.8333333333333333</v>
      </c>
    </row>
    <row r="37" spans="1:8" s="1" customFormat="1" ht="12.75">
      <c r="A37" s="55" t="s">
        <v>26</v>
      </c>
      <c r="B37" s="57">
        <v>9</v>
      </c>
      <c r="C37" s="59">
        <v>1900</v>
      </c>
      <c r="D37" s="59">
        <v>1100</v>
      </c>
      <c r="E37" s="59">
        <f>14575/B37</f>
        <v>1619.4444444444443</v>
      </c>
      <c r="F37" s="58">
        <f>6858/B37</f>
        <v>762</v>
      </c>
      <c r="G37" s="57"/>
      <c r="H37" s="60">
        <f t="shared" si="0"/>
        <v>2.1252551764362786</v>
      </c>
    </row>
    <row r="38" spans="1:8" ht="12.75">
      <c r="A38" s="56" t="s">
        <v>87</v>
      </c>
      <c r="B38" s="57">
        <v>1</v>
      </c>
      <c r="C38" s="59">
        <v>2500</v>
      </c>
      <c r="D38" s="59">
        <v>2500</v>
      </c>
      <c r="E38" s="59">
        <v>2500</v>
      </c>
      <c r="F38" s="58">
        <v>1195</v>
      </c>
      <c r="G38" s="57"/>
      <c r="H38" s="60">
        <f t="shared" si="0"/>
        <v>2.092050209205021</v>
      </c>
    </row>
    <row r="39" spans="1:8" s="1" customFormat="1" ht="12.75">
      <c r="A39" s="79" t="s">
        <v>33</v>
      </c>
      <c r="B39" s="3">
        <f>SUM(B29:B38)</f>
        <v>47</v>
      </c>
      <c r="C39" s="3"/>
      <c r="D39" s="3"/>
      <c r="E39" s="3"/>
      <c r="F39" s="3"/>
      <c r="G39" s="3"/>
      <c r="H39" s="3"/>
    </row>
    <row r="41" spans="1:8" ht="12.75">
      <c r="A41" s="1" t="s">
        <v>37</v>
      </c>
      <c r="B41" s="16"/>
      <c r="C41" s="16"/>
      <c r="D41" s="16"/>
      <c r="E41" s="16"/>
      <c r="F41" s="16"/>
      <c r="G41" s="16"/>
      <c r="H41" s="16"/>
    </row>
    <row r="42" spans="1:8" ht="12.75">
      <c r="A42" s="5" t="s">
        <v>1</v>
      </c>
      <c r="B42" s="5" t="s">
        <v>2</v>
      </c>
      <c r="C42" s="6" t="s">
        <v>3</v>
      </c>
      <c r="D42" s="6" t="s">
        <v>4</v>
      </c>
      <c r="E42" s="6" t="s">
        <v>5</v>
      </c>
      <c r="F42" s="6" t="s">
        <v>7</v>
      </c>
      <c r="G42" s="5" t="s">
        <v>6</v>
      </c>
      <c r="H42" s="6" t="s">
        <v>25</v>
      </c>
    </row>
    <row r="43" spans="1:8" ht="12.75">
      <c r="A43" t="s">
        <v>28</v>
      </c>
      <c r="B43" s="17">
        <v>15</v>
      </c>
      <c r="C43" s="17" t="s">
        <v>10</v>
      </c>
      <c r="D43" s="17" t="s">
        <v>10</v>
      </c>
      <c r="E43" s="18">
        <v>682</v>
      </c>
      <c r="F43" s="18">
        <v>374</v>
      </c>
      <c r="G43" s="17" t="s">
        <v>10</v>
      </c>
      <c r="H43" s="17" t="s">
        <v>10</v>
      </c>
    </row>
    <row r="44" spans="1:8" ht="12.75">
      <c r="A44" t="s">
        <v>29</v>
      </c>
      <c r="B44" s="17">
        <v>18</v>
      </c>
      <c r="C44" s="17" t="s">
        <v>10</v>
      </c>
      <c r="D44" s="17" t="s">
        <v>10</v>
      </c>
      <c r="E44" s="18">
        <v>611</v>
      </c>
      <c r="F44" s="18">
        <v>275</v>
      </c>
      <c r="G44" s="17" t="s">
        <v>10</v>
      </c>
      <c r="H44" s="17" t="s">
        <v>10</v>
      </c>
    </row>
    <row r="45" spans="1:8" ht="12.75">
      <c r="A45" t="s">
        <v>26</v>
      </c>
      <c r="B45" s="17">
        <v>6</v>
      </c>
      <c r="C45" s="17" t="s">
        <v>10</v>
      </c>
      <c r="D45" s="17" t="s">
        <v>10</v>
      </c>
      <c r="E45" s="18">
        <v>1183</v>
      </c>
      <c r="F45" s="18" t="s">
        <v>38</v>
      </c>
      <c r="G45" s="17" t="s">
        <v>10</v>
      </c>
      <c r="H45" s="17" t="s">
        <v>10</v>
      </c>
    </row>
    <row r="46" spans="1:8" ht="12.75">
      <c r="A46" t="s">
        <v>27</v>
      </c>
      <c r="B46" s="17">
        <v>4</v>
      </c>
      <c r="C46" s="17" t="s">
        <v>10</v>
      </c>
      <c r="D46" s="17" t="s">
        <v>10</v>
      </c>
      <c r="E46" s="18">
        <v>975</v>
      </c>
      <c r="F46" s="18">
        <v>600</v>
      </c>
      <c r="G46" s="17" t="s">
        <v>10</v>
      </c>
      <c r="H46" s="17" t="s">
        <v>10</v>
      </c>
    </row>
    <row r="47" spans="1:8" ht="12.75">
      <c r="A47" t="s">
        <v>35</v>
      </c>
      <c r="B47" s="17">
        <v>4</v>
      </c>
      <c r="C47" s="17" t="s">
        <v>10</v>
      </c>
      <c r="D47" s="17" t="s">
        <v>10</v>
      </c>
      <c r="E47" s="18">
        <v>1563</v>
      </c>
      <c r="F47" s="18">
        <v>960</v>
      </c>
      <c r="G47" s="17" t="s">
        <v>10</v>
      </c>
      <c r="H47" s="17" t="s">
        <v>10</v>
      </c>
    </row>
    <row r="48" spans="1:8" ht="12.75">
      <c r="A48" t="s">
        <v>36</v>
      </c>
      <c r="B48" s="17">
        <v>8</v>
      </c>
      <c r="C48" s="17" t="s">
        <v>10</v>
      </c>
      <c r="D48" s="17" t="s">
        <v>10</v>
      </c>
      <c r="E48" s="18">
        <v>1181</v>
      </c>
      <c r="F48" s="18">
        <v>688</v>
      </c>
      <c r="G48" s="17" t="s">
        <v>10</v>
      </c>
      <c r="H48" s="17" t="s">
        <v>10</v>
      </c>
    </row>
    <row r="49" spans="1:2" ht="12.75">
      <c r="A49" s="1" t="s">
        <v>17</v>
      </c>
      <c r="B49" s="3">
        <f>SUM(B43:B48)</f>
        <v>55</v>
      </c>
    </row>
    <row r="50" spans="1:250" ht="12.75">
      <c r="A50" s="1"/>
      <c r="B50" s="3"/>
      <c r="I50" s="1"/>
      <c r="J50" s="3"/>
      <c r="Q50" s="1"/>
      <c r="R50" s="3"/>
      <c r="Y50" s="1"/>
      <c r="Z50" s="3"/>
      <c r="AG50" s="1"/>
      <c r="AH50" s="3"/>
      <c r="AO50" s="1"/>
      <c r="AP50" s="3"/>
      <c r="AW50" s="1"/>
      <c r="AX50" s="3"/>
      <c r="BE50" s="1"/>
      <c r="BF50" s="3"/>
      <c r="BM50" s="1"/>
      <c r="BN50" s="3"/>
      <c r="BU50" s="1"/>
      <c r="BV50" s="3"/>
      <c r="CC50" s="1"/>
      <c r="CD50" s="3"/>
      <c r="CK50" s="1"/>
      <c r="CL50" s="3"/>
      <c r="CS50" s="1"/>
      <c r="CT50" s="3"/>
      <c r="DA50" s="1"/>
      <c r="DB50" s="3"/>
      <c r="DI50" s="1"/>
      <c r="DJ50" s="3"/>
      <c r="DQ50" s="1"/>
      <c r="DR50" s="3"/>
      <c r="DY50" s="1"/>
      <c r="DZ50" s="3"/>
      <c r="EG50" s="1"/>
      <c r="EH50" s="3"/>
      <c r="EO50" s="1"/>
      <c r="EP50" s="3"/>
      <c r="EW50" s="1"/>
      <c r="EX50" s="3"/>
      <c r="FE50" s="1"/>
      <c r="FF50" s="3"/>
      <c r="FM50" s="1"/>
      <c r="FN50" s="3"/>
      <c r="FU50" s="1"/>
      <c r="FV50" s="3"/>
      <c r="GC50" s="1"/>
      <c r="GD50" s="3"/>
      <c r="GK50" s="1"/>
      <c r="GL50" s="3"/>
      <c r="GS50" s="1"/>
      <c r="GT50" s="3"/>
      <c r="HA50" s="1"/>
      <c r="HB50" s="3"/>
      <c r="HI50" s="1"/>
      <c r="HJ50" s="3"/>
      <c r="HQ50" s="1"/>
      <c r="HR50" s="3"/>
      <c r="HY50" s="1"/>
      <c r="HZ50" s="3"/>
      <c r="IG50" s="1"/>
      <c r="IH50" s="3"/>
      <c r="IO50" s="1"/>
      <c r="IP50" s="3"/>
    </row>
    <row r="51" spans="1:8" ht="12.75">
      <c r="A51" s="1" t="s">
        <v>34</v>
      </c>
      <c r="B51" s="16"/>
      <c r="C51" s="16"/>
      <c r="D51" s="16"/>
      <c r="E51" s="16"/>
      <c r="F51" s="16"/>
      <c r="G51" s="16"/>
      <c r="H51" s="16"/>
    </row>
    <row r="52" spans="1:8" ht="12.75">
      <c r="A52" s="5" t="s">
        <v>1</v>
      </c>
      <c r="B52" s="5" t="s">
        <v>2</v>
      </c>
      <c r="C52" s="6" t="s">
        <v>3</v>
      </c>
      <c r="D52" s="6" t="s">
        <v>4</v>
      </c>
      <c r="E52" s="6" t="s">
        <v>5</v>
      </c>
      <c r="F52" s="6" t="s">
        <v>7</v>
      </c>
      <c r="G52" s="5" t="s">
        <v>6</v>
      </c>
      <c r="H52" s="6" t="s">
        <v>25</v>
      </c>
    </row>
    <row r="53" spans="1:8" ht="12.75">
      <c r="A53" t="s">
        <v>30</v>
      </c>
      <c r="B53" s="17">
        <v>13</v>
      </c>
      <c r="C53" s="18">
        <v>2400</v>
      </c>
      <c r="D53" s="18">
        <v>1300</v>
      </c>
      <c r="E53" s="18">
        <v>1800</v>
      </c>
      <c r="F53" s="18">
        <v>875</v>
      </c>
      <c r="G53" s="17">
        <v>1055</v>
      </c>
      <c r="H53" s="19">
        <v>1.71</v>
      </c>
    </row>
    <row r="54" spans="1:8" ht="12.75">
      <c r="A54" t="s">
        <v>31</v>
      </c>
      <c r="B54" s="17">
        <v>9</v>
      </c>
      <c r="C54" s="20">
        <v>2300</v>
      </c>
      <c r="D54" s="20">
        <v>1800</v>
      </c>
      <c r="E54" s="18">
        <v>2089</v>
      </c>
      <c r="F54" s="18">
        <v>1420</v>
      </c>
      <c r="G54" s="17">
        <v>831</v>
      </c>
      <c r="H54" s="19">
        <v>2.51</v>
      </c>
    </row>
    <row r="55" spans="1:8" ht="12.75">
      <c r="A55" t="s">
        <v>14</v>
      </c>
      <c r="B55" s="17">
        <v>10</v>
      </c>
      <c r="C55" s="20">
        <v>1800</v>
      </c>
      <c r="D55" s="20">
        <v>1400</v>
      </c>
      <c r="E55" s="18">
        <v>1640</v>
      </c>
      <c r="F55" s="18">
        <v>822</v>
      </c>
      <c r="G55" s="17">
        <v>587</v>
      </c>
      <c r="H55" s="19">
        <v>2.79</v>
      </c>
    </row>
    <row r="56" spans="1:8" ht="12.75">
      <c r="A56" t="s">
        <v>9</v>
      </c>
      <c r="B56" s="17">
        <v>23</v>
      </c>
      <c r="C56" s="20">
        <v>2000</v>
      </c>
      <c r="D56" s="20">
        <v>1200</v>
      </c>
      <c r="E56" s="18">
        <v>1465</v>
      </c>
      <c r="F56" s="18">
        <v>927</v>
      </c>
      <c r="G56" s="17">
        <v>602</v>
      </c>
      <c r="H56" s="19">
        <v>2.43</v>
      </c>
    </row>
    <row r="57" spans="1:8" ht="12.75">
      <c r="A57" t="s">
        <v>20</v>
      </c>
      <c r="B57" s="17">
        <v>51</v>
      </c>
      <c r="C57" s="20">
        <v>1200</v>
      </c>
      <c r="D57" s="20">
        <v>1450</v>
      </c>
      <c r="E57" s="18">
        <v>1381</v>
      </c>
      <c r="F57" s="18">
        <v>526</v>
      </c>
      <c r="G57" s="17">
        <v>317</v>
      </c>
      <c r="H57" s="19">
        <v>3.31</v>
      </c>
    </row>
    <row r="58" spans="1:8" ht="12.75">
      <c r="A58" t="s">
        <v>19</v>
      </c>
      <c r="B58" s="17">
        <v>60</v>
      </c>
      <c r="C58" s="20">
        <v>1000</v>
      </c>
      <c r="D58" s="20">
        <v>1450</v>
      </c>
      <c r="E58" s="18">
        <v>1238</v>
      </c>
      <c r="F58" s="18">
        <v>581</v>
      </c>
      <c r="G58" s="17">
        <v>330</v>
      </c>
      <c r="H58" s="19">
        <v>3.75</v>
      </c>
    </row>
    <row r="59" spans="1:8" ht="12.75">
      <c r="A59" t="s">
        <v>32</v>
      </c>
      <c r="B59" s="17">
        <v>7</v>
      </c>
      <c r="C59" s="20">
        <v>1800</v>
      </c>
      <c r="D59" s="20">
        <v>2300</v>
      </c>
      <c r="E59" s="18">
        <v>2021</v>
      </c>
      <c r="F59" s="18">
        <v>1677</v>
      </c>
      <c r="G59" s="17">
        <v>1037</v>
      </c>
      <c r="H59" s="19">
        <v>1.95</v>
      </c>
    </row>
    <row r="60" spans="1:8" ht="12.75">
      <c r="A60" t="s">
        <v>39</v>
      </c>
      <c r="B60" s="17">
        <v>4</v>
      </c>
      <c r="C60" s="20">
        <v>1600</v>
      </c>
      <c r="D60" s="20">
        <v>2100</v>
      </c>
      <c r="E60" s="18">
        <v>1825</v>
      </c>
      <c r="F60" s="18" t="s">
        <v>10</v>
      </c>
      <c r="G60" s="17">
        <v>966</v>
      </c>
      <c r="H60" s="19">
        <v>1.89</v>
      </c>
    </row>
    <row r="61" spans="1:8" ht="12.75">
      <c r="A61" s="1" t="s">
        <v>33</v>
      </c>
      <c r="B61" s="3">
        <f>SUM(B53:B60)</f>
        <v>177</v>
      </c>
      <c r="C61" s="3"/>
      <c r="D61" s="3"/>
      <c r="E61" s="3"/>
      <c r="F61" s="3"/>
      <c r="G61" s="3"/>
      <c r="H61" s="3"/>
    </row>
    <row r="63" spans="1:256" ht="12.75">
      <c r="A63" s="1" t="s">
        <v>50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12.75">
      <c r="A64" s="21" t="s">
        <v>1</v>
      </c>
      <c r="B64" s="5" t="s">
        <v>2</v>
      </c>
      <c r="C64" s="6" t="s">
        <v>3</v>
      </c>
      <c r="D64" s="6" t="s">
        <v>4</v>
      </c>
      <c r="E64" s="6" t="s">
        <v>5</v>
      </c>
      <c r="F64" s="6" t="s">
        <v>7</v>
      </c>
      <c r="G64" s="5" t="s">
        <v>6</v>
      </c>
      <c r="H64" s="6" t="s">
        <v>25</v>
      </c>
      <c r="I64" s="21"/>
      <c r="J64" s="5"/>
      <c r="K64" s="6"/>
      <c r="L64" s="6"/>
      <c r="M64" s="6"/>
      <c r="N64" s="6"/>
      <c r="O64" s="5"/>
      <c r="P64" s="6"/>
      <c r="Q64" s="21"/>
      <c r="R64" s="5"/>
      <c r="S64" s="6"/>
      <c r="T64" s="6"/>
      <c r="U64" s="6"/>
      <c r="V64" s="6"/>
      <c r="W64" s="5"/>
      <c r="X64" s="6"/>
      <c r="Y64" s="21"/>
      <c r="Z64" s="5"/>
      <c r="AA64" s="6"/>
      <c r="AB64" s="6"/>
      <c r="AC64" s="6"/>
      <c r="AD64" s="6"/>
      <c r="AE64" s="5"/>
      <c r="AF64" s="6"/>
      <c r="AG64" s="21"/>
      <c r="AH64" s="5"/>
      <c r="AI64" s="6"/>
      <c r="AJ64" s="6"/>
      <c r="AK64" s="6"/>
      <c r="AL64" s="6"/>
      <c r="AM64" s="5"/>
      <c r="AN64" s="6"/>
      <c r="AO64" s="21"/>
      <c r="AP64" s="5"/>
      <c r="AQ64" s="6"/>
      <c r="AR64" s="6"/>
      <c r="AS64" s="6"/>
      <c r="AT64" s="6"/>
      <c r="AU64" s="5"/>
      <c r="AV64" s="6"/>
      <c r="AW64" s="21"/>
      <c r="AX64" s="5"/>
      <c r="AY64" s="6"/>
      <c r="AZ64" s="6"/>
      <c r="BA64" s="6"/>
      <c r="BB64" s="6"/>
      <c r="BC64" s="5"/>
      <c r="BD64" s="6"/>
      <c r="BE64" s="21"/>
      <c r="BF64" s="5"/>
      <c r="BG64" s="6"/>
      <c r="BH64" s="6"/>
      <c r="BI64" s="6"/>
      <c r="BJ64" s="6"/>
      <c r="BK64" s="5"/>
      <c r="BL64" s="6"/>
      <c r="BM64" s="21"/>
      <c r="BN64" s="5"/>
      <c r="BO64" s="6"/>
      <c r="BP64" s="6"/>
      <c r="BQ64" s="6"/>
      <c r="BR64" s="6"/>
      <c r="BS64" s="5"/>
      <c r="BT64" s="6"/>
      <c r="BU64" s="21"/>
      <c r="BV64" s="5"/>
      <c r="BW64" s="6"/>
      <c r="BX64" s="6"/>
      <c r="BY64" s="6"/>
      <c r="BZ64" s="6"/>
      <c r="CA64" s="5"/>
      <c r="CB64" s="6"/>
      <c r="CC64" s="21"/>
      <c r="CD64" s="5"/>
      <c r="CE64" s="6"/>
      <c r="CF64" s="6"/>
      <c r="CG64" s="6"/>
      <c r="CH64" s="6"/>
      <c r="CI64" s="5"/>
      <c r="CJ64" s="6"/>
      <c r="CK64" s="21"/>
      <c r="CL64" s="5"/>
      <c r="CM64" s="6"/>
      <c r="CN64" s="6"/>
      <c r="CO64" s="6"/>
      <c r="CP64" s="6"/>
      <c r="CQ64" s="5"/>
      <c r="CR64" s="6"/>
      <c r="CS64" s="21"/>
      <c r="CT64" s="5"/>
      <c r="CU64" s="6"/>
      <c r="CV64" s="6"/>
      <c r="CW64" s="6"/>
      <c r="CX64" s="6"/>
      <c r="CY64" s="5"/>
      <c r="CZ64" s="6"/>
      <c r="DA64" s="21"/>
      <c r="DB64" s="5"/>
      <c r="DC64" s="6"/>
      <c r="DD64" s="6"/>
      <c r="DE64" s="6"/>
      <c r="DF64" s="6"/>
      <c r="DG64" s="5"/>
      <c r="DH64" s="6"/>
      <c r="DI64" s="21"/>
      <c r="DJ64" s="5"/>
      <c r="DK64" s="6"/>
      <c r="DL64" s="6"/>
      <c r="DM64" s="6"/>
      <c r="DN64" s="6"/>
      <c r="DO64" s="5"/>
      <c r="DP64" s="6"/>
      <c r="DQ64" s="21"/>
      <c r="DR64" s="5"/>
      <c r="DS64" s="6"/>
      <c r="DT64" s="6"/>
      <c r="DU64" s="6"/>
      <c r="DV64" s="6"/>
      <c r="DW64" s="5"/>
      <c r="DX64" s="6"/>
      <c r="DY64" s="21"/>
      <c r="DZ64" s="5"/>
      <c r="EA64" s="6"/>
      <c r="EB64" s="6"/>
      <c r="EC64" s="6"/>
      <c r="ED64" s="6"/>
      <c r="EE64" s="5"/>
      <c r="EF64" s="6"/>
      <c r="EG64" s="21"/>
      <c r="EH64" s="5"/>
      <c r="EI64" s="6"/>
      <c r="EJ64" s="6"/>
      <c r="EK64" s="6"/>
      <c r="EL64" s="6"/>
      <c r="EM64" s="5"/>
      <c r="EN64" s="6"/>
      <c r="EO64" s="21"/>
      <c r="EP64" s="5"/>
      <c r="EQ64" s="6"/>
      <c r="ER64" s="6"/>
      <c r="ES64" s="6"/>
      <c r="ET64" s="6"/>
      <c r="EU64" s="5"/>
      <c r="EV64" s="6"/>
      <c r="EW64" s="21"/>
      <c r="EX64" s="5"/>
      <c r="EY64" s="6"/>
      <c r="EZ64" s="6"/>
      <c r="FA64" s="6"/>
      <c r="FB64" s="6"/>
      <c r="FC64" s="5"/>
      <c r="FD64" s="6"/>
      <c r="FE64" s="21"/>
      <c r="FF64" s="5"/>
      <c r="FG64" s="6"/>
      <c r="FH64" s="6"/>
      <c r="FI64" s="6"/>
      <c r="FJ64" s="6"/>
      <c r="FK64" s="5"/>
      <c r="FL64" s="6"/>
      <c r="FM64" s="21"/>
      <c r="FN64" s="5"/>
      <c r="FO64" s="6"/>
      <c r="FP64" s="6"/>
      <c r="FQ64" s="6"/>
      <c r="FR64" s="6"/>
      <c r="FS64" s="5"/>
      <c r="FT64" s="6"/>
      <c r="FU64" s="21"/>
      <c r="FV64" s="5"/>
      <c r="FW64" s="6"/>
      <c r="FX64" s="6"/>
      <c r="FY64" s="6"/>
      <c r="FZ64" s="6"/>
      <c r="GA64" s="5"/>
      <c r="GB64" s="6"/>
      <c r="GC64" s="21"/>
      <c r="GD64" s="5"/>
      <c r="GE64" s="6"/>
      <c r="GF64" s="6"/>
      <c r="GG64" s="6"/>
      <c r="GH64" s="6"/>
      <c r="GI64" s="5"/>
      <c r="GJ64" s="6"/>
      <c r="GK64" s="21"/>
      <c r="GL64" s="5"/>
      <c r="GM64" s="6"/>
      <c r="GN64" s="6"/>
      <c r="GO64" s="6"/>
      <c r="GP64" s="6"/>
      <c r="GQ64" s="5"/>
      <c r="GR64" s="6"/>
      <c r="GS64" s="21"/>
      <c r="GT64" s="5"/>
      <c r="GU64" s="6"/>
      <c r="GV64" s="6"/>
      <c r="GW64" s="6"/>
      <c r="GX64" s="6"/>
      <c r="GY64" s="5"/>
      <c r="GZ64" s="6"/>
      <c r="HA64" s="21"/>
      <c r="HB64" s="5"/>
      <c r="HC64" s="6"/>
      <c r="HD64" s="6"/>
      <c r="HE64" s="6"/>
      <c r="HF64" s="6"/>
      <c r="HG64" s="5"/>
      <c r="HH64" s="6"/>
      <c r="HI64" s="21"/>
      <c r="HJ64" s="5"/>
      <c r="HK64" s="6"/>
      <c r="HL64" s="6"/>
      <c r="HM64" s="6"/>
      <c r="HN64" s="6"/>
      <c r="HO64" s="5"/>
      <c r="HP64" s="6"/>
      <c r="HQ64" s="21"/>
      <c r="HR64" s="5"/>
      <c r="HS64" s="6"/>
      <c r="HT64" s="6"/>
      <c r="HU64" s="6"/>
      <c r="HV64" s="6"/>
      <c r="HW64" s="5"/>
      <c r="HX64" s="6"/>
      <c r="HY64" s="21"/>
      <c r="HZ64" s="5"/>
      <c r="IA64" s="6"/>
      <c r="IB64" s="6"/>
      <c r="IC64" s="6"/>
      <c r="ID64" s="6"/>
      <c r="IE64" s="5"/>
      <c r="IF64" s="6"/>
      <c r="IG64" s="21"/>
      <c r="IH64" s="5"/>
      <c r="II64" s="6"/>
      <c r="IJ64" s="6"/>
      <c r="IK64" s="6"/>
      <c r="IL64" s="6"/>
      <c r="IM64" s="5"/>
      <c r="IN64" s="6"/>
      <c r="IO64" s="21"/>
      <c r="IP64" s="5"/>
      <c r="IQ64" s="6"/>
      <c r="IR64" s="6"/>
      <c r="IS64" s="6"/>
      <c r="IT64" s="6"/>
      <c r="IU64" s="5"/>
      <c r="IV64" s="6"/>
    </row>
    <row r="65" spans="1:256" ht="12.75">
      <c r="A65" t="s">
        <v>19</v>
      </c>
      <c r="B65" s="17">
        <v>5</v>
      </c>
      <c r="C65" s="18">
        <v>5250</v>
      </c>
      <c r="D65" s="18">
        <v>1700</v>
      </c>
      <c r="E65" s="18">
        <v>2650</v>
      </c>
      <c r="F65" s="31" t="s">
        <v>10</v>
      </c>
      <c r="G65" s="17">
        <v>475</v>
      </c>
      <c r="H65" s="19">
        <v>5.58</v>
      </c>
      <c r="J65" s="17"/>
      <c r="K65" s="18"/>
      <c r="L65" s="18"/>
      <c r="M65" s="18"/>
      <c r="N65" s="31"/>
      <c r="O65" s="17"/>
      <c r="P65" s="19"/>
      <c r="R65" s="17"/>
      <c r="S65" s="18"/>
      <c r="T65" s="18"/>
      <c r="U65" s="18"/>
      <c r="V65" s="31"/>
      <c r="W65" s="17"/>
      <c r="X65" s="19"/>
      <c r="Z65" s="17"/>
      <c r="AA65" s="18"/>
      <c r="AB65" s="18"/>
      <c r="AC65" s="18"/>
      <c r="AD65" s="31"/>
      <c r="AE65" s="17"/>
      <c r="AF65" s="19"/>
      <c r="AH65" s="17"/>
      <c r="AI65" s="18"/>
      <c r="AJ65" s="18"/>
      <c r="AK65" s="18"/>
      <c r="AL65" s="31"/>
      <c r="AM65" s="17"/>
      <c r="AN65" s="19"/>
      <c r="AP65" s="17"/>
      <c r="AQ65" s="18"/>
      <c r="AR65" s="18"/>
      <c r="AS65" s="18"/>
      <c r="AT65" s="31"/>
      <c r="AU65" s="17"/>
      <c r="AV65" s="19"/>
      <c r="AX65" s="17"/>
      <c r="AY65" s="18"/>
      <c r="AZ65" s="18"/>
      <c r="BA65" s="18"/>
      <c r="BB65" s="31"/>
      <c r="BC65" s="17"/>
      <c r="BD65" s="19"/>
      <c r="BF65" s="17"/>
      <c r="BG65" s="18"/>
      <c r="BH65" s="18"/>
      <c r="BI65" s="18"/>
      <c r="BJ65" s="31"/>
      <c r="BK65" s="17"/>
      <c r="BL65" s="19"/>
      <c r="BN65" s="17"/>
      <c r="BO65" s="18"/>
      <c r="BP65" s="18"/>
      <c r="BQ65" s="18"/>
      <c r="BR65" s="31"/>
      <c r="BS65" s="17"/>
      <c r="BT65" s="19"/>
      <c r="BV65" s="17"/>
      <c r="BW65" s="18"/>
      <c r="BX65" s="18"/>
      <c r="BY65" s="18"/>
      <c r="BZ65" s="31"/>
      <c r="CA65" s="17"/>
      <c r="CB65" s="19"/>
      <c r="CD65" s="17"/>
      <c r="CE65" s="18"/>
      <c r="CF65" s="18"/>
      <c r="CG65" s="18"/>
      <c r="CH65" s="31"/>
      <c r="CI65" s="17"/>
      <c r="CJ65" s="19"/>
      <c r="CL65" s="17"/>
      <c r="CM65" s="18"/>
      <c r="CN65" s="18"/>
      <c r="CO65" s="18"/>
      <c r="CP65" s="31"/>
      <c r="CQ65" s="17"/>
      <c r="CR65" s="19"/>
      <c r="CT65" s="17"/>
      <c r="CU65" s="18"/>
      <c r="CV65" s="18"/>
      <c r="CW65" s="18"/>
      <c r="CX65" s="31"/>
      <c r="CY65" s="17"/>
      <c r="CZ65" s="19"/>
      <c r="DB65" s="17"/>
      <c r="DC65" s="18"/>
      <c r="DD65" s="18"/>
      <c r="DE65" s="18"/>
      <c r="DF65" s="31"/>
      <c r="DG65" s="17"/>
      <c r="DH65" s="19"/>
      <c r="DJ65" s="17"/>
      <c r="DK65" s="18"/>
      <c r="DL65" s="18"/>
      <c r="DM65" s="18"/>
      <c r="DN65" s="31"/>
      <c r="DO65" s="17"/>
      <c r="DP65" s="19"/>
      <c r="DR65" s="17"/>
      <c r="DS65" s="18"/>
      <c r="DT65" s="18"/>
      <c r="DU65" s="18"/>
      <c r="DV65" s="31"/>
      <c r="DW65" s="17"/>
      <c r="DX65" s="19"/>
      <c r="DZ65" s="17"/>
      <c r="EA65" s="18"/>
      <c r="EB65" s="18"/>
      <c r="EC65" s="18"/>
      <c r="ED65" s="31"/>
      <c r="EE65" s="17"/>
      <c r="EF65" s="19"/>
      <c r="EH65" s="17"/>
      <c r="EI65" s="18"/>
      <c r="EJ65" s="18"/>
      <c r="EK65" s="18"/>
      <c r="EL65" s="31"/>
      <c r="EM65" s="17"/>
      <c r="EN65" s="19"/>
      <c r="EP65" s="17"/>
      <c r="EQ65" s="18"/>
      <c r="ER65" s="18"/>
      <c r="ES65" s="18"/>
      <c r="ET65" s="31"/>
      <c r="EU65" s="17"/>
      <c r="EV65" s="19"/>
      <c r="EX65" s="17"/>
      <c r="EY65" s="18"/>
      <c r="EZ65" s="18"/>
      <c r="FA65" s="18"/>
      <c r="FB65" s="31"/>
      <c r="FC65" s="17"/>
      <c r="FD65" s="19"/>
      <c r="FF65" s="17"/>
      <c r="FG65" s="18"/>
      <c r="FH65" s="18"/>
      <c r="FI65" s="18"/>
      <c r="FJ65" s="31"/>
      <c r="FK65" s="17"/>
      <c r="FL65" s="19"/>
      <c r="FN65" s="17"/>
      <c r="FO65" s="18"/>
      <c r="FP65" s="18"/>
      <c r="FQ65" s="18"/>
      <c r="FR65" s="31"/>
      <c r="FS65" s="17"/>
      <c r="FT65" s="19"/>
      <c r="FV65" s="17"/>
      <c r="FW65" s="18"/>
      <c r="FX65" s="18"/>
      <c r="FY65" s="18"/>
      <c r="FZ65" s="31"/>
      <c r="GA65" s="17"/>
      <c r="GB65" s="19"/>
      <c r="GD65" s="17"/>
      <c r="GE65" s="18"/>
      <c r="GF65" s="18"/>
      <c r="GG65" s="18"/>
      <c r="GH65" s="31"/>
      <c r="GI65" s="17"/>
      <c r="GJ65" s="19"/>
      <c r="GL65" s="17"/>
      <c r="GM65" s="18"/>
      <c r="GN65" s="18"/>
      <c r="GO65" s="18"/>
      <c r="GP65" s="31"/>
      <c r="GQ65" s="17"/>
      <c r="GR65" s="19"/>
      <c r="GT65" s="17"/>
      <c r="GU65" s="18"/>
      <c r="GV65" s="18"/>
      <c r="GW65" s="18"/>
      <c r="GX65" s="31"/>
      <c r="GY65" s="17"/>
      <c r="GZ65" s="19"/>
      <c r="HB65" s="17"/>
      <c r="HC65" s="18"/>
      <c r="HD65" s="18"/>
      <c r="HE65" s="18"/>
      <c r="HF65" s="31"/>
      <c r="HG65" s="17"/>
      <c r="HH65" s="19"/>
      <c r="HJ65" s="17"/>
      <c r="HK65" s="18"/>
      <c r="HL65" s="18"/>
      <c r="HM65" s="18"/>
      <c r="HN65" s="31"/>
      <c r="HO65" s="17"/>
      <c r="HP65" s="19"/>
      <c r="HR65" s="17"/>
      <c r="HS65" s="18"/>
      <c r="HT65" s="18"/>
      <c r="HU65" s="18"/>
      <c r="HV65" s="31"/>
      <c r="HW65" s="17"/>
      <c r="HX65" s="19"/>
      <c r="HZ65" s="17"/>
      <c r="IA65" s="18"/>
      <c r="IB65" s="18"/>
      <c r="IC65" s="18"/>
      <c r="ID65" s="31"/>
      <c r="IE65" s="17"/>
      <c r="IF65" s="19"/>
      <c r="IH65" s="17"/>
      <c r="II65" s="18"/>
      <c r="IJ65" s="18"/>
      <c r="IK65" s="18"/>
      <c r="IL65" s="31"/>
      <c r="IM65" s="17"/>
      <c r="IN65" s="19"/>
      <c r="IP65" s="17"/>
      <c r="IQ65" s="18"/>
      <c r="IR65" s="18"/>
      <c r="IS65" s="18"/>
      <c r="IT65" s="31"/>
      <c r="IU65" s="17"/>
      <c r="IV65" s="19"/>
    </row>
    <row r="66" spans="1:256" ht="12.75">
      <c r="A66" t="s">
        <v>14</v>
      </c>
      <c r="B66" s="17">
        <v>11</v>
      </c>
      <c r="C66" s="18">
        <v>5750</v>
      </c>
      <c r="D66" s="18">
        <v>2250</v>
      </c>
      <c r="E66" s="18">
        <v>3182</v>
      </c>
      <c r="F66" s="31" t="s">
        <v>10</v>
      </c>
      <c r="G66" s="17">
        <v>850</v>
      </c>
      <c r="H66" s="19">
        <v>3.74</v>
      </c>
      <c r="J66" s="17"/>
      <c r="K66" s="18"/>
      <c r="L66" s="18"/>
      <c r="M66" s="18"/>
      <c r="N66" s="31"/>
      <c r="O66" s="17"/>
      <c r="P66" s="19"/>
      <c r="R66" s="17"/>
      <c r="S66" s="18"/>
      <c r="T66" s="18"/>
      <c r="U66" s="18"/>
      <c r="V66" s="31"/>
      <c r="W66" s="17"/>
      <c r="X66" s="19"/>
      <c r="Z66" s="17"/>
      <c r="AA66" s="18"/>
      <c r="AB66" s="18"/>
      <c r="AC66" s="18"/>
      <c r="AD66" s="31"/>
      <c r="AE66" s="17"/>
      <c r="AF66" s="19"/>
      <c r="AH66" s="17"/>
      <c r="AI66" s="18"/>
      <c r="AJ66" s="18"/>
      <c r="AK66" s="18"/>
      <c r="AL66" s="31"/>
      <c r="AM66" s="17"/>
      <c r="AN66" s="19"/>
      <c r="AP66" s="17"/>
      <c r="AQ66" s="18"/>
      <c r="AR66" s="18"/>
      <c r="AS66" s="18"/>
      <c r="AT66" s="31"/>
      <c r="AU66" s="17"/>
      <c r="AV66" s="19"/>
      <c r="AX66" s="17"/>
      <c r="AY66" s="18"/>
      <c r="AZ66" s="18"/>
      <c r="BA66" s="18"/>
      <c r="BB66" s="31"/>
      <c r="BC66" s="17"/>
      <c r="BD66" s="19"/>
      <c r="BF66" s="17"/>
      <c r="BG66" s="18"/>
      <c r="BH66" s="18"/>
      <c r="BI66" s="18"/>
      <c r="BJ66" s="31"/>
      <c r="BK66" s="17"/>
      <c r="BL66" s="19"/>
      <c r="BN66" s="17"/>
      <c r="BO66" s="18"/>
      <c r="BP66" s="18"/>
      <c r="BQ66" s="18"/>
      <c r="BR66" s="31"/>
      <c r="BS66" s="17"/>
      <c r="BT66" s="19"/>
      <c r="BV66" s="17"/>
      <c r="BW66" s="18"/>
      <c r="BX66" s="18"/>
      <c r="BY66" s="18"/>
      <c r="BZ66" s="31"/>
      <c r="CA66" s="17"/>
      <c r="CB66" s="19"/>
      <c r="CD66" s="17"/>
      <c r="CE66" s="18"/>
      <c r="CF66" s="18"/>
      <c r="CG66" s="18"/>
      <c r="CH66" s="31"/>
      <c r="CI66" s="17"/>
      <c r="CJ66" s="19"/>
      <c r="CL66" s="17"/>
      <c r="CM66" s="18"/>
      <c r="CN66" s="18"/>
      <c r="CO66" s="18"/>
      <c r="CP66" s="31"/>
      <c r="CQ66" s="17"/>
      <c r="CR66" s="19"/>
      <c r="CT66" s="17"/>
      <c r="CU66" s="18"/>
      <c r="CV66" s="18"/>
      <c r="CW66" s="18"/>
      <c r="CX66" s="31"/>
      <c r="CY66" s="17"/>
      <c r="CZ66" s="19"/>
      <c r="DB66" s="17"/>
      <c r="DC66" s="18"/>
      <c r="DD66" s="18"/>
      <c r="DE66" s="18"/>
      <c r="DF66" s="31"/>
      <c r="DG66" s="17"/>
      <c r="DH66" s="19"/>
      <c r="DJ66" s="17"/>
      <c r="DK66" s="18"/>
      <c r="DL66" s="18"/>
      <c r="DM66" s="18"/>
      <c r="DN66" s="31"/>
      <c r="DO66" s="17"/>
      <c r="DP66" s="19"/>
      <c r="DR66" s="17"/>
      <c r="DS66" s="18"/>
      <c r="DT66" s="18"/>
      <c r="DU66" s="18"/>
      <c r="DV66" s="31"/>
      <c r="DW66" s="17"/>
      <c r="DX66" s="19"/>
      <c r="DZ66" s="17"/>
      <c r="EA66" s="18"/>
      <c r="EB66" s="18"/>
      <c r="EC66" s="18"/>
      <c r="ED66" s="31"/>
      <c r="EE66" s="17"/>
      <c r="EF66" s="19"/>
      <c r="EH66" s="17"/>
      <c r="EI66" s="18"/>
      <c r="EJ66" s="18"/>
      <c r="EK66" s="18"/>
      <c r="EL66" s="31"/>
      <c r="EM66" s="17"/>
      <c r="EN66" s="19"/>
      <c r="EP66" s="17"/>
      <c r="EQ66" s="18"/>
      <c r="ER66" s="18"/>
      <c r="ES66" s="18"/>
      <c r="ET66" s="31"/>
      <c r="EU66" s="17"/>
      <c r="EV66" s="19"/>
      <c r="EX66" s="17"/>
      <c r="EY66" s="18"/>
      <c r="EZ66" s="18"/>
      <c r="FA66" s="18"/>
      <c r="FB66" s="31"/>
      <c r="FC66" s="17"/>
      <c r="FD66" s="19"/>
      <c r="FF66" s="17"/>
      <c r="FG66" s="18"/>
      <c r="FH66" s="18"/>
      <c r="FI66" s="18"/>
      <c r="FJ66" s="31"/>
      <c r="FK66" s="17"/>
      <c r="FL66" s="19"/>
      <c r="FN66" s="17"/>
      <c r="FO66" s="18"/>
      <c r="FP66" s="18"/>
      <c r="FQ66" s="18"/>
      <c r="FR66" s="31"/>
      <c r="FS66" s="17"/>
      <c r="FT66" s="19"/>
      <c r="FV66" s="17"/>
      <c r="FW66" s="18"/>
      <c r="FX66" s="18"/>
      <c r="FY66" s="18"/>
      <c r="FZ66" s="31"/>
      <c r="GA66" s="17"/>
      <c r="GB66" s="19"/>
      <c r="GD66" s="17"/>
      <c r="GE66" s="18"/>
      <c r="GF66" s="18"/>
      <c r="GG66" s="18"/>
      <c r="GH66" s="31"/>
      <c r="GI66" s="17"/>
      <c r="GJ66" s="19"/>
      <c r="GL66" s="17"/>
      <c r="GM66" s="18"/>
      <c r="GN66" s="18"/>
      <c r="GO66" s="18"/>
      <c r="GP66" s="31"/>
      <c r="GQ66" s="17"/>
      <c r="GR66" s="19"/>
      <c r="GT66" s="17"/>
      <c r="GU66" s="18"/>
      <c r="GV66" s="18"/>
      <c r="GW66" s="18"/>
      <c r="GX66" s="31"/>
      <c r="GY66" s="17"/>
      <c r="GZ66" s="19"/>
      <c r="HB66" s="17"/>
      <c r="HC66" s="18"/>
      <c r="HD66" s="18"/>
      <c r="HE66" s="18"/>
      <c r="HF66" s="31"/>
      <c r="HG66" s="17"/>
      <c r="HH66" s="19"/>
      <c r="HJ66" s="17"/>
      <c r="HK66" s="18"/>
      <c r="HL66" s="18"/>
      <c r="HM66" s="18"/>
      <c r="HN66" s="31"/>
      <c r="HO66" s="17"/>
      <c r="HP66" s="19"/>
      <c r="HR66" s="17"/>
      <c r="HS66" s="18"/>
      <c r="HT66" s="18"/>
      <c r="HU66" s="18"/>
      <c r="HV66" s="31"/>
      <c r="HW66" s="17"/>
      <c r="HX66" s="19"/>
      <c r="HZ66" s="17"/>
      <c r="IA66" s="18"/>
      <c r="IB66" s="18"/>
      <c r="IC66" s="18"/>
      <c r="ID66" s="31"/>
      <c r="IE66" s="17"/>
      <c r="IF66" s="19"/>
      <c r="IH66" s="17"/>
      <c r="II66" s="18"/>
      <c r="IJ66" s="18"/>
      <c r="IK66" s="18"/>
      <c r="IL66" s="31"/>
      <c r="IM66" s="17"/>
      <c r="IN66" s="19"/>
      <c r="IP66" s="17"/>
      <c r="IQ66" s="18"/>
      <c r="IR66" s="18"/>
      <c r="IS66" s="18"/>
      <c r="IT66" s="31"/>
      <c r="IU66" s="17"/>
      <c r="IV66" s="19"/>
    </row>
    <row r="67" spans="1:256" ht="12.75">
      <c r="A67" t="s">
        <v>9</v>
      </c>
      <c r="B67" s="17">
        <v>11</v>
      </c>
      <c r="C67" s="18">
        <v>7500</v>
      </c>
      <c r="D67" s="18">
        <v>3000</v>
      </c>
      <c r="E67" s="18">
        <v>4409</v>
      </c>
      <c r="F67" s="31" t="s">
        <v>10</v>
      </c>
      <c r="G67" s="17">
        <v>1126</v>
      </c>
      <c r="H67" s="19">
        <v>3.92</v>
      </c>
      <c r="J67" s="17"/>
      <c r="K67" s="18"/>
      <c r="L67" s="18"/>
      <c r="M67" s="18"/>
      <c r="N67" s="31"/>
      <c r="O67" s="17"/>
      <c r="P67" s="19"/>
      <c r="R67" s="17"/>
      <c r="S67" s="18"/>
      <c r="T67" s="18"/>
      <c r="U67" s="18"/>
      <c r="V67" s="31"/>
      <c r="W67" s="17"/>
      <c r="X67" s="19"/>
      <c r="Z67" s="17"/>
      <c r="AA67" s="18"/>
      <c r="AB67" s="18"/>
      <c r="AC67" s="18"/>
      <c r="AD67" s="31"/>
      <c r="AE67" s="17"/>
      <c r="AF67" s="19"/>
      <c r="AH67" s="17"/>
      <c r="AI67" s="18"/>
      <c r="AJ67" s="18"/>
      <c r="AK67" s="18"/>
      <c r="AL67" s="31"/>
      <c r="AM67" s="17"/>
      <c r="AN67" s="19"/>
      <c r="AP67" s="17"/>
      <c r="AQ67" s="18"/>
      <c r="AR67" s="18"/>
      <c r="AS67" s="18"/>
      <c r="AT67" s="31"/>
      <c r="AU67" s="17"/>
      <c r="AV67" s="19"/>
      <c r="AX67" s="17"/>
      <c r="AY67" s="18"/>
      <c r="AZ67" s="18"/>
      <c r="BA67" s="18"/>
      <c r="BB67" s="31"/>
      <c r="BC67" s="17"/>
      <c r="BD67" s="19"/>
      <c r="BF67" s="17"/>
      <c r="BG67" s="18"/>
      <c r="BH67" s="18"/>
      <c r="BI67" s="18"/>
      <c r="BJ67" s="31"/>
      <c r="BK67" s="17"/>
      <c r="BL67" s="19"/>
      <c r="BN67" s="17"/>
      <c r="BO67" s="18"/>
      <c r="BP67" s="18"/>
      <c r="BQ67" s="18"/>
      <c r="BR67" s="31"/>
      <c r="BS67" s="17"/>
      <c r="BT67" s="19"/>
      <c r="BV67" s="17"/>
      <c r="BW67" s="18"/>
      <c r="BX67" s="18"/>
      <c r="BY67" s="18"/>
      <c r="BZ67" s="31"/>
      <c r="CA67" s="17"/>
      <c r="CB67" s="19"/>
      <c r="CD67" s="17"/>
      <c r="CE67" s="18"/>
      <c r="CF67" s="18"/>
      <c r="CG67" s="18"/>
      <c r="CH67" s="31"/>
      <c r="CI67" s="17"/>
      <c r="CJ67" s="19"/>
      <c r="CL67" s="17"/>
      <c r="CM67" s="18"/>
      <c r="CN67" s="18"/>
      <c r="CO67" s="18"/>
      <c r="CP67" s="31"/>
      <c r="CQ67" s="17"/>
      <c r="CR67" s="19"/>
      <c r="CT67" s="17"/>
      <c r="CU67" s="18"/>
      <c r="CV67" s="18"/>
      <c r="CW67" s="18"/>
      <c r="CX67" s="31"/>
      <c r="CY67" s="17"/>
      <c r="CZ67" s="19"/>
      <c r="DB67" s="17"/>
      <c r="DC67" s="18"/>
      <c r="DD67" s="18"/>
      <c r="DE67" s="18"/>
      <c r="DF67" s="31"/>
      <c r="DG67" s="17"/>
      <c r="DH67" s="19"/>
      <c r="DJ67" s="17"/>
      <c r="DK67" s="18"/>
      <c r="DL67" s="18"/>
      <c r="DM67" s="18"/>
      <c r="DN67" s="31"/>
      <c r="DO67" s="17"/>
      <c r="DP67" s="19"/>
      <c r="DR67" s="17"/>
      <c r="DS67" s="18"/>
      <c r="DT67" s="18"/>
      <c r="DU67" s="18"/>
      <c r="DV67" s="31"/>
      <c r="DW67" s="17"/>
      <c r="DX67" s="19"/>
      <c r="DZ67" s="17"/>
      <c r="EA67" s="18"/>
      <c r="EB67" s="18"/>
      <c r="EC67" s="18"/>
      <c r="ED67" s="31"/>
      <c r="EE67" s="17"/>
      <c r="EF67" s="19"/>
      <c r="EH67" s="17"/>
      <c r="EI67" s="18"/>
      <c r="EJ67" s="18"/>
      <c r="EK67" s="18"/>
      <c r="EL67" s="31"/>
      <c r="EM67" s="17"/>
      <c r="EN67" s="19"/>
      <c r="EP67" s="17"/>
      <c r="EQ67" s="18"/>
      <c r="ER67" s="18"/>
      <c r="ES67" s="18"/>
      <c r="ET67" s="31"/>
      <c r="EU67" s="17"/>
      <c r="EV67" s="19"/>
      <c r="EX67" s="17"/>
      <c r="EY67" s="18"/>
      <c r="EZ67" s="18"/>
      <c r="FA67" s="18"/>
      <c r="FB67" s="31"/>
      <c r="FC67" s="17"/>
      <c r="FD67" s="19"/>
      <c r="FF67" s="17"/>
      <c r="FG67" s="18"/>
      <c r="FH67" s="18"/>
      <c r="FI67" s="18"/>
      <c r="FJ67" s="31"/>
      <c r="FK67" s="17"/>
      <c r="FL67" s="19"/>
      <c r="FN67" s="17"/>
      <c r="FO67" s="18"/>
      <c r="FP67" s="18"/>
      <c r="FQ67" s="18"/>
      <c r="FR67" s="31"/>
      <c r="FS67" s="17"/>
      <c r="FT67" s="19"/>
      <c r="FV67" s="17"/>
      <c r="FW67" s="18"/>
      <c r="FX67" s="18"/>
      <c r="FY67" s="18"/>
      <c r="FZ67" s="31"/>
      <c r="GA67" s="17"/>
      <c r="GB67" s="19"/>
      <c r="GD67" s="17"/>
      <c r="GE67" s="18"/>
      <c r="GF67" s="18"/>
      <c r="GG67" s="18"/>
      <c r="GH67" s="31"/>
      <c r="GI67" s="17"/>
      <c r="GJ67" s="19"/>
      <c r="GL67" s="17"/>
      <c r="GM67" s="18"/>
      <c r="GN67" s="18"/>
      <c r="GO67" s="18"/>
      <c r="GP67" s="31"/>
      <c r="GQ67" s="17"/>
      <c r="GR67" s="19"/>
      <c r="GT67" s="17"/>
      <c r="GU67" s="18"/>
      <c r="GV67" s="18"/>
      <c r="GW67" s="18"/>
      <c r="GX67" s="31"/>
      <c r="GY67" s="17"/>
      <c r="GZ67" s="19"/>
      <c r="HB67" s="17"/>
      <c r="HC67" s="18"/>
      <c r="HD67" s="18"/>
      <c r="HE67" s="18"/>
      <c r="HF67" s="31"/>
      <c r="HG67" s="17"/>
      <c r="HH67" s="19"/>
      <c r="HJ67" s="17"/>
      <c r="HK67" s="18"/>
      <c r="HL67" s="18"/>
      <c r="HM67" s="18"/>
      <c r="HN67" s="31"/>
      <c r="HO67" s="17"/>
      <c r="HP67" s="19"/>
      <c r="HR67" s="17"/>
      <c r="HS67" s="18"/>
      <c r="HT67" s="18"/>
      <c r="HU67" s="18"/>
      <c r="HV67" s="31"/>
      <c r="HW67" s="17"/>
      <c r="HX67" s="19"/>
      <c r="HZ67" s="17"/>
      <c r="IA67" s="18"/>
      <c r="IB67" s="18"/>
      <c r="IC67" s="18"/>
      <c r="ID67" s="31"/>
      <c r="IE67" s="17"/>
      <c r="IF67" s="19"/>
      <c r="IH67" s="17"/>
      <c r="II67" s="18"/>
      <c r="IJ67" s="18"/>
      <c r="IK67" s="18"/>
      <c r="IL67" s="31"/>
      <c r="IM67" s="17"/>
      <c r="IN67" s="19"/>
      <c r="IP67" s="17"/>
      <c r="IQ67" s="18"/>
      <c r="IR67" s="18"/>
      <c r="IS67" s="18"/>
      <c r="IT67" s="31"/>
      <c r="IU67" s="17"/>
      <c r="IV67" s="19"/>
    </row>
    <row r="68" spans="1:256" ht="12.75">
      <c r="A68" t="s">
        <v>46</v>
      </c>
      <c r="B68" s="17">
        <v>5</v>
      </c>
      <c r="C68" s="18">
        <v>8000</v>
      </c>
      <c r="D68" s="18">
        <v>4000</v>
      </c>
      <c r="E68" s="18">
        <v>5500</v>
      </c>
      <c r="F68" s="31" t="s">
        <v>10</v>
      </c>
      <c r="G68" s="17">
        <v>1602</v>
      </c>
      <c r="H68" s="19">
        <v>3.43</v>
      </c>
      <c r="J68" s="17"/>
      <c r="K68" s="18"/>
      <c r="L68" s="18"/>
      <c r="M68" s="18"/>
      <c r="N68" s="31"/>
      <c r="O68" s="17"/>
      <c r="P68" s="19"/>
      <c r="R68" s="17"/>
      <c r="S68" s="18"/>
      <c r="T68" s="18"/>
      <c r="U68" s="18"/>
      <c r="V68" s="31"/>
      <c r="W68" s="17"/>
      <c r="X68" s="19"/>
      <c r="Z68" s="17"/>
      <c r="AA68" s="18"/>
      <c r="AB68" s="18"/>
      <c r="AC68" s="18"/>
      <c r="AD68" s="31"/>
      <c r="AE68" s="17"/>
      <c r="AF68" s="19"/>
      <c r="AH68" s="17"/>
      <c r="AI68" s="18"/>
      <c r="AJ68" s="18"/>
      <c r="AK68" s="18"/>
      <c r="AL68" s="31"/>
      <c r="AM68" s="17"/>
      <c r="AN68" s="19"/>
      <c r="AP68" s="17"/>
      <c r="AQ68" s="18"/>
      <c r="AR68" s="18"/>
      <c r="AS68" s="18"/>
      <c r="AT68" s="31"/>
      <c r="AU68" s="17"/>
      <c r="AV68" s="19"/>
      <c r="AX68" s="17"/>
      <c r="AY68" s="18"/>
      <c r="AZ68" s="18"/>
      <c r="BA68" s="18"/>
      <c r="BB68" s="31"/>
      <c r="BC68" s="17"/>
      <c r="BD68" s="19"/>
      <c r="BF68" s="17"/>
      <c r="BG68" s="18"/>
      <c r="BH68" s="18"/>
      <c r="BI68" s="18"/>
      <c r="BJ68" s="31"/>
      <c r="BK68" s="17"/>
      <c r="BL68" s="19"/>
      <c r="BN68" s="17"/>
      <c r="BO68" s="18"/>
      <c r="BP68" s="18"/>
      <c r="BQ68" s="18"/>
      <c r="BR68" s="31"/>
      <c r="BS68" s="17"/>
      <c r="BT68" s="19"/>
      <c r="BV68" s="17"/>
      <c r="BW68" s="18"/>
      <c r="BX68" s="18"/>
      <c r="BY68" s="18"/>
      <c r="BZ68" s="31"/>
      <c r="CA68" s="17"/>
      <c r="CB68" s="19"/>
      <c r="CD68" s="17"/>
      <c r="CE68" s="18"/>
      <c r="CF68" s="18"/>
      <c r="CG68" s="18"/>
      <c r="CH68" s="31"/>
      <c r="CI68" s="17"/>
      <c r="CJ68" s="19"/>
      <c r="CL68" s="17"/>
      <c r="CM68" s="18"/>
      <c r="CN68" s="18"/>
      <c r="CO68" s="18"/>
      <c r="CP68" s="31"/>
      <c r="CQ68" s="17"/>
      <c r="CR68" s="19"/>
      <c r="CT68" s="17"/>
      <c r="CU68" s="18"/>
      <c r="CV68" s="18"/>
      <c r="CW68" s="18"/>
      <c r="CX68" s="31"/>
      <c r="CY68" s="17"/>
      <c r="CZ68" s="19"/>
      <c r="DB68" s="17"/>
      <c r="DC68" s="18"/>
      <c r="DD68" s="18"/>
      <c r="DE68" s="18"/>
      <c r="DF68" s="31"/>
      <c r="DG68" s="17"/>
      <c r="DH68" s="19"/>
      <c r="DJ68" s="17"/>
      <c r="DK68" s="18"/>
      <c r="DL68" s="18"/>
      <c r="DM68" s="18"/>
      <c r="DN68" s="31"/>
      <c r="DO68" s="17"/>
      <c r="DP68" s="19"/>
      <c r="DR68" s="17"/>
      <c r="DS68" s="18"/>
      <c r="DT68" s="18"/>
      <c r="DU68" s="18"/>
      <c r="DV68" s="31"/>
      <c r="DW68" s="17"/>
      <c r="DX68" s="19"/>
      <c r="DZ68" s="17"/>
      <c r="EA68" s="18"/>
      <c r="EB68" s="18"/>
      <c r="EC68" s="18"/>
      <c r="ED68" s="31"/>
      <c r="EE68" s="17"/>
      <c r="EF68" s="19"/>
      <c r="EH68" s="17"/>
      <c r="EI68" s="18"/>
      <c r="EJ68" s="18"/>
      <c r="EK68" s="18"/>
      <c r="EL68" s="31"/>
      <c r="EM68" s="17"/>
      <c r="EN68" s="19"/>
      <c r="EP68" s="17"/>
      <c r="EQ68" s="18"/>
      <c r="ER68" s="18"/>
      <c r="ES68" s="18"/>
      <c r="ET68" s="31"/>
      <c r="EU68" s="17"/>
      <c r="EV68" s="19"/>
      <c r="EX68" s="17"/>
      <c r="EY68" s="18"/>
      <c r="EZ68" s="18"/>
      <c r="FA68" s="18"/>
      <c r="FB68" s="31"/>
      <c r="FC68" s="17"/>
      <c r="FD68" s="19"/>
      <c r="FF68" s="17"/>
      <c r="FG68" s="18"/>
      <c r="FH68" s="18"/>
      <c r="FI68" s="18"/>
      <c r="FJ68" s="31"/>
      <c r="FK68" s="17"/>
      <c r="FL68" s="19"/>
      <c r="FN68" s="17"/>
      <c r="FO68" s="18"/>
      <c r="FP68" s="18"/>
      <c r="FQ68" s="18"/>
      <c r="FR68" s="31"/>
      <c r="FS68" s="17"/>
      <c r="FT68" s="19"/>
      <c r="FV68" s="17"/>
      <c r="FW68" s="18"/>
      <c r="FX68" s="18"/>
      <c r="FY68" s="18"/>
      <c r="FZ68" s="31"/>
      <c r="GA68" s="17"/>
      <c r="GB68" s="19"/>
      <c r="GD68" s="17"/>
      <c r="GE68" s="18"/>
      <c r="GF68" s="18"/>
      <c r="GG68" s="18"/>
      <c r="GH68" s="31"/>
      <c r="GI68" s="17"/>
      <c r="GJ68" s="19"/>
      <c r="GL68" s="17"/>
      <c r="GM68" s="18"/>
      <c r="GN68" s="18"/>
      <c r="GO68" s="18"/>
      <c r="GP68" s="31"/>
      <c r="GQ68" s="17"/>
      <c r="GR68" s="19"/>
      <c r="GT68" s="17"/>
      <c r="GU68" s="18"/>
      <c r="GV68" s="18"/>
      <c r="GW68" s="18"/>
      <c r="GX68" s="31"/>
      <c r="GY68" s="17"/>
      <c r="GZ68" s="19"/>
      <c r="HB68" s="17"/>
      <c r="HC68" s="18"/>
      <c r="HD68" s="18"/>
      <c r="HE68" s="18"/>
      <c r="HF68" s="31"/>
      <c r="HG68" s="17"/>
      <c r="HH68" s="19"/>
      <c r="HJ68" s="17"/>
      <c r="HK68" s="18"/>
      <c r="HL68" s="18"/>
      <c r="HM68" s="18"/>
      <c r="HN68" s="31"/>
      <c r="HO68" s="17"/>
      <c r="HP68" s="19"/>
      <c r="HR68" s="17"/>
      <c r="HS68" s="18"/>
      <c r="HT68" s="18"/>
      <c r="HU68" s="18"/>
      <c r="HV68" s="31"/>
      <c r="HW68" s="17"/>
      <c r="HX68" s="19"/>
      <c r="HZ68" s="17"/>
      <c r="IA68" s="18"/>
      <c r="IB68" s="18"/>
      <c r="IC68" s="18"/>
      <c r="ID68" s="31"/>
      <c r="IE68" s="17"/>
      <c r="IF68" s="19"/>
      <c r="IH68" s="17"/>
      <c r="II68" s="18"/>
      <c r="IJ68" s="18"/>
      <c r="IK68" s="18"/>
      <c r="IL68" s="31"/>
      <c r="IM68" s="17"/>
      <c r="IN68" s="19"/>
      <c r="IP68" s="17"/>
      <c r="IQ68" s="18"/>
      <c r="IR68" s="18"/>
      <c r="IS68" s="18"/>
      <c r="IT68" s="31"/>
      <c r="IU68" s="17"/>
      <c r="IV68" s="19"/>
    </row>
    <row r="69" spans="1:256" ht="12.75">
      <c r="A69" t="s">
        <v>31</v>
      </c>
      <c r="B69" s="17">
        <v>10</v>
      </c>
      <c r="C69" s="18">
        <v>6250</v>
      </c>
      <c r="D69" s="18">
        <v>3750</v>
      </c>
      <c r="E69" s="18">
        <v>4425</v>
      </c>
      <c r="F69" s="31" t="s">
        <v>10</v>
      </c>
      <c r="G69" s="17">
        <v>1125</v>
      </c>
      <c r="H69" s="19">
        <v>3.93</v>
      </c>
      <c r="J69" s="17"/>
      <c r="K69" s="18"/>
      <c r="L69" s="18"/>
      <c r="M69" s="18"/>
      <c r="N69" s="31"/>
      <c r="O69" s="17"/>
      <c r="P69" s="19"/>
      <c r="R69" s="17"/>
      <c r="S69" s="18"/>
      <c r="T69" s="18"/>
      <c r="U69" s="18"/>
      <c r="V69" s="31"/>
      <c r="W69" s="17"/>
      <c r="X69" s="19"/>
      <c r="Z69" s="17"/>
      <c r="AA69" s="18"/>
      <c r="AB69" s="18"/>
      <c r="AC69" s="18"/>
      <c r="AD69" s="31"/>
      <c r="AE69" s="17"/>
      <c r="AF69" s="19"/>
      <c r="AH69" s="17"/>
      <c r="AI69" s="18"/>
      <c r="AJ69" s="18"/>
      <c r="AK69" s="18"/>
      <c r="AL69" s="31"/>
      <c r="AM69" s="17"/>
      <c r="AN69" s="19"/>
      <c r="AP69" s="17"/>
      <c r="AQ69" s="18"/>
      <c r="AR69" s="18"/>
      <c r="AS69" s="18"/>
      <c r="AT69" s="31"/>
      <c r="AU69" s="17"/>
      <c r="AV69" s="19"/>
      <c r="AX69" s="17"/>
      <c r="AY69" s="18"/>
      <c r="AZ69" s="18"/>
      <c r="BA69" s="18"/>
      <c r="BB69" s="31"/>
      <c r="BC69" s="17"/>
      <c r="BD69" s="19"/>
      <c r="BF69" s="17"/>
      <c r="BG69" s="18"/>
      <c r="BH69" s="18"/>
      <c r="BI69" s="18"/>
      <c r="BJ69" s="31"/>
      <c r="BK69" s="17"/>
      <c r="BL69" s="19"/>
      <c r="BN69" s="17"/>
      <c r="BO69" s="18"/>
      <c r="BP69" s="18"/>
      <c r="BQ69" s="18"/>
      <c r="BR69" s="31"/>
      <c r="BS69" s="17"/>
      <c r="BT69" s="19"/>
      <c r="BV69" s="17"/>
      <c r="BW69" s="18"/>
      <c r="BX69" s="18"/>
      <c r="BY69" s="18"/>
      <c r="BZ69" s="31"/>
      <c r="CA69" s="17"/>
      <c r="CB69" s="19"/>
      <c r="CD69" s="17"/>
      <c r="CE69" s="18"/>
      <c r="CF69" s="18"/>
      <c r="CG69" s="18"/>
      <c r="CH69" s="31"/>
      <c r="CI69" s="17"/>
      <c r="CJ69" s="19"/>
      <c r="CL69" s="17"/>
      <c r="CM69" s="18"/>
      <c r="CN69" s="18"/>
      <c r="CO69" s="18"/>
      <c r="CP69" s="31"/>
      <c r="CQ69" s="17"/>
      <c r="CR69" s="19"/>
      <c r="CT69" s="17"/>
      <c r="CU69" s="18"/>
      <c r="CV69" s="18"/>
      <c r="CW69" s="18"/>
      <c r="CX69" s="31"/>
      <c r="CY69" s="17"/>
      <c r="CZ69" s="19"/>
      <c r="DB69" s="17"/>
      <c r="DC69" s="18"/>
      <c r="DD69" s="18"/>
      <c r="DE69" s="18"/>
      <c r="DF69" s="31"/>
      <c r="DG69" s="17"/>
      <c r="DH69" s="19"/>
      <c r="DJ69" s="17"/>
      <c r="DK69" s="18"/>
      <c r="DL69" s="18"/>
      <c r="DM69" s="18"/>
      <c r="DN69" s="31"/>
      <c r="DO69" s="17"/>
      <c r="DP69" s="19"/>
      <c r="DR69" s="17"/>
      <c r="DS69" s="18"/>
      <c r="DT69" s="18"/>
      <c r="DU69" s="18"/>
      <c r="DV69" s="31"/>
      <c r="DW69" s="17"/>
      <c r="DX69" s="19"/>
      <c r="DZ69" s="17"/>
      <c r="EA69" s="18"/>
      <c r="EB69" s="18"/>
      <c r="EC69" s="18"/>
      <c r="ED69" s="31"/>
      <c r="EE69" s="17"/>
      <c r="EF69" s="19"/>
      <c r="EH69" s="17"/>
      <c r="EI69" s="18"/>
      <c r="EJ69" s="18"/>
      <c r="EK69" s="18"/>
      <c r="EL69" s="31"/>
      <c r="EM69" s="17"/>
      <c r="EN69" s="19"/>
      <c r="EP69" s="17"/>
      <c r="EQ69" s="18"/>
      <c r="ER69" s="18"/>
      <c r="ES69" s="18"/>
      <c r="ET69" s="31"/>
      <c r="EU69" s="17"/>
      <c r="EV69" s="19"/>
      <c r="EX69" s="17"/>
      <c r="EY69" s="18"/>
      <c r="EZ69" s="18"/>
      <c r="FA69" s="18"/>
      <c r="FB69" s="31"/>
      <c r="FC69" s="17"/>
      <c r="FD69" s="19"/>
      <c r="FF69" s="17"/>
      <c r="FG69" s="18"/>
      <c r="FH69" s="18"/>
      <c r="FI69" s="18"/>
      <c r="FJ69" s="31"/>
      <c r="FK69" s="17"/>
      <c r="FL69" s="19"/>
      <c r="FN69" s="17"/>
      <c r="FO69" s="18"/>
      <c r="FP69" s="18"/>
      <c r="FQ69" s="18"/>
      <c r="FR69" s="31"/>
      <c r="FS69" s="17"/>
      <c r="FT69" s="19"/>
      <c r="FV69" s="17"/>
      <c r="FW69" s="18"/>
      <c r="FX69" s="18"/>
      <c r="FY69" s="18"/>
      <c r="FZ69" s="31"/>
      <c r="GA69" s="17"/>
      <c r="GB69" s="19"/>
      <c r="GD69" s="17"/>
      <c r="GE69" s="18"/>
      <c r="GF69" s="18"/>
      <c r="GG69" s="18"/>
      <c r="GH69" s="31"/>
      <c r="GI69" s="17"/>
      <c r="GJ69" s="19"/>
      <c r="GL69" s="17"/>
      <c r="GM69" s="18"/>
      <c r="GN69" s="18"/>
      <c r="GO69" s="18"/>
      <c r="GP69" s="31"/>
      <c r="GQ69" s="17"/>
      <c r="GR69" s="19"/>
      <c r="GT69" s="17"/>
      <c r="GU69" s="18"/>
      <c r="GV69" s="18"/>
      <c r="GW69" s="18"/>
      <c r="GX69" s="31"/>
      <c r="GY69" s="17"/>
      <c r="GZ69" s="19"/>
      <c r="HB69" s="17"/>
      <c r="HC69" s="18"/>
      <c r="HD69" s="18"/>
      <c r="HE69" s="18"/>
      <c r="HF69" s="31"/>
      <c r="HG69" s="17"/>
      <c r="HH69" s="19"/>
      <c r="HJ69" s="17"/>
      <c r="HK69" s="18"/>
      <c r="HL69" s="18"/>
      <c r="HM69" s="18"/>
      <c r="HN69" s="31"/>
      <c r="HO69" s="17"/>
      <c r="HP69" s="19"/>
      <c r="HR69" s="17"/>
      <c r="HS69" s="18"/>
      <c r="HT69" s="18"/>
      <c r="HU69" s="18"/>
      <c r="HV69" s="31"/>
      <c r="HW69" s="17"/>
      <c r="HX69" s="19"/>
      <c r="HZ69" s="17"/>
      <c r="IA69" s="18"/>
      <c r="IB69" s="18"/>
      <c r="IC69" s="18"/>
      <c r="ID69" s="31"/>
      <c r="IE69" s="17"/>
      <c r="IF69" s="19"/>
      <c r="IH69" s="17"/>
      <c r="II69" s="18"/>
      <c r="IJ69" s="18"/>
      <c r="IK69" s="18"/>
      <c r="IL69" s="31"/>
      <c r="IM69" s="17"/>
      <c r="IN69" s="19"/>
      <c r="IP69" s="17"/>
      <c r="IQ69" s="18"/>
      <c r="IR69" s="18"/>
      <c r="IS69" s="18"/>
      <c r="IT69" s="31"/>
      <c r="IU69" s="17"/>
      <c r="IV69" s="19"/>
    </row>
    <row r="70" spans="1:256" ht="12.75">
      <c r="A70" t="s">
        <v>47</v>
      </c>
      <c r="B70" s="17">
        <v>6</v>
      </c>
      <c r="C70" s="18">
        <v>5700</v>
      </c>
      <c r="D70" s="18">
        <v>3900</v>
      </c>
      <c r="E70" s="18">
        <v>4800</v>
      </c>
      <c r="F70" s="31" t="s">
        <v>10</v>
      </c>
      <c r="G70" s="17">
        <v>1148</v>
      </c>
      <c r="H70" s="19">
        <v>4.18</v>
      </c>
      <c r="J70" s="17"/>
      <c r="K70" s="18"/>
      <c r="L70" s="18"/>
      <c r="M70" s="18"/>
      <c r="N70" s="31"/>
      <c r="O70" s="17"/>
      <c r="P70" s="19"/>
      <c r="R70" s="17"/>
      <c r="S70" s="18"/>
      <c r="T70" s="18"/>
      <c r="U70" s="18"/>
      <c r="V70" s="31"/>
      <c r="W70" s="17"/>
      <c r="X70" s="19"/>
      <c r="Z70" s="17"/>
      <c r="AA70" s="18"/>
      <c r="AB70" s="18"/>
      <c r="AC70" s="18"/>
      <c r="AD70" s="31"/>
      <c r="AE70" s="17"/>
      <c r="AF70" s="19"/>
      <c r="AH70" s="17"/>
      <c r="AI70" s="18"/>
      <c r="AJ70" s="18"/>
      <c r="AK70" s="18"/>
      <c r="AL70" s="31"/>
      <c r="AM70" s="17"/>
      <c r="AN70" s="19"/>
      <c r="AP70" s="17"/>
      <c r="AQ70" s="18"/>
      <c r="AR70" s="18"/>
      <c r="AS70" s="18"/>
      <c r="AT70" s="31"/>
      <c r="AU70" s="17"/>
      <c r="AV70" s="19"/>
      <c r="AX70" s="17"/>
      <c r="AY70" s="18"/>
      <c r="AZ70" s="18"/>
      <c r="BA70" s="18"/>
      <c r="BB70" s="31"/>
      <c r="BC70" s="17"/>
      <c r="BD70" s="19"/>
      <c r="BF70" s="17"/>
      <c r="BG70" s="18"/>
      <c r="BH70" s="18"/>
      <c r="BI70" s="18"/>
      <c r="BJ70" s="31"/>
      <c r="BK70" s="17"/>
      <c r="BL70" s="19"/>
      <c r="BN70" s="17"/>
      <c r="BO70" s="18"/>
      <c r="BP70" s="18"/>
      <c r="BQ70" s="18"/>
      <c r="BR70" s="31"/>
      <c r="BS70" s="17"/>
      <c r="BT70" s="19"/>
      <c r="BV70" s="17"/>
      <c r="BW70" s="18"/>
      <c r="BX70" s="18"/>
      <c r="BY70" s="18"/>
      <c r="BZ70" s="31"/>
      <c r="CA70" s="17"/>
      <c r="CB70" s="19"/>
      <c r="CD70" s="17"/>
      <c r="CE70" s="18"/>
      <c r="CF70" s="18"/>
      <c r="CG70" s="18"/>
      <c r="CH70" s="31"/>
      <c r="CI70" s="17"/>
      <c r="CJ70" s="19"/>
      <c r="CL70" s="17"/>
      <c r="CM70" s="18"/>
      <c r="CN70" s="18"/>
      <c r="CO70" s="18"/>
      <c r="CP70" s="31"/>
      <c r="CQ70" s="17"/>
      <c r="CR70" s="19"/>
      <c r="CT70" s="17"/>
      <c r="CU70" s="18"/>
      <c r="CV70" s="18"/>
      <c r="CW70" s="18"/>
      <c r="CX70" s="31"/>
      <c r="CY70" s="17"/>
      <c r="CZ70" s="19"/>
      <c r="DB70" s="17"/>
      <c r="DC70" s="18"/>
      <c r="DD70" s="18"/>
      <c r="DE70" s="18"/>
      <c r="DF70" s="31"/>
      <c r="DG70" s="17"/>
      <c r="DH70" s="19"/>
      <c r="DJ70" s="17"/>
      <c r="DK70" s="18"/>
      <c r="DL70" s="18"/>
      <c r="DM70" s="18"/>
      <c r="DN70" s="31"/>
      <c r="DO70" s="17"/>
      <c r="DP70" s="19"/>
      <c r="DR70" s="17"/>
      <c r="DS70" s="18"/>
      <c r="DT70" s="18"/>
      <c r="DU70" s="18"/>
      <c r="DV70" s="31"/>
      <c r="DW70" s="17"/>
      <c r="DX70" s="19"/>
      <c r="DZ70" s="17"/>
      <c r="EA70" s="18"/>
      <c r="EB70" s="18"/>
      <c r="EC70" s="18"/>
      <c r="ED70" s="31"/>
      <c r="EE70" s="17"/>
      <c r="EF70" s="19"/>
      <c r="EH70" s="17"/>
      <c r="EI70" s="18"/>
      <c r="EJ70" s="18"/>
      <c r="EK70" s="18"/>
      <c r="EL70" s="31"/>
      <c r="EM70" s="17"/>
      <c r="EN70" s="19"/>
      <c r="EP70" s="17"/>
      <c r="EQ70" s="18"/>
      <c r="ER70" s="18"/>
      <c r="ES70" s="18"/>
      <c r="ET70" s="31"/>
      <c r="EU70" s="17"/>
      <c r="EV70" s="19"/>
      <c r="EX70" s="17"/>
      <c r="EY70" s="18"/>
      <c r="EZ70" s="18"/>
      <c r="FA70" s="18"/>
      <c r="FB70" s="31"/>
      <c r="FC70" s="17"/>
      <c r="FD70" s="19"/>
      <c r="FF70" s="17"/>
      <c r="FG70" s="18"/>
      <c r="FH70" s="18"/>
      <c r="FI70" s="18"/>
      <c r="FJ70" s="31"/>
      <c r="FK70" s="17"/>
      <c r="FL70" s="19"/>
      <c r="FN70" s="17"/>
      <c r="FO70" s="18"/>
      <c r="FP70" s="18"/>
      <c r="FQ70" s="18"/>
      <c r="FR70" s="31"/>
      <c r="FS70" s="17"/>
      <c r="FT70" s="19"/>
      <c r="FV70" s="17"/>
      <c r="FW70" s="18"/>
      <c r="FX70" s="18"/>
      <c r="FY70" s="18"/>
      <c r="FZ70" s="31"/>
      <c r="GA70" s="17"/>
      <c r="GB70" s="19"/>
      <c r="GD70" s="17"/>
      <c r="GE70" s="18"/>
      <c r="GF70" s="18"/>
      <c r="GG70" s="18"/>
      <c r="GH70" s="31"/>
      <c r="GI70" s="17"/>
      <c r="GJ70" s="19"/>
      <c r="GL70" s="17"/>
      <c r="GM70" s="18"/>
      <c r="GN70" s="18"/>
      <c r="GO70" s="18"/>
      <c r="GP70" s="31"/>
      <c r="GQ70" s="17"/>
      <c r="GR70" s="19"/>
      <c r="GT70" s="17"/>
      <c r="GU70" s="18"/>
      <c r="GV70" s="18"/>
      <c r="GW70" s="18"/>
      <c r="GX70" s="31"/>
      <c r="GY70" s="17"/>
      <c r="GZ70" s="19"/>
      <c r="HB70" s="17"/>
      <c r="HC70" s="18"/>
      <c r="HD70" s="18"/>
      <c r="HE70" s="18"/>
      <c r="HF70" s="31"/>
      <c r="HG70" s="17"/>
      <c r="HH70" s="19"/>
      <c r="HJ70" s="17"/>
      <c r="HK70" s="18"/>
      <c r="HL70" s="18"/>
      <c r="HM70" s="18"/>
      <c r="HN70" s="31"/>
      <c r="HO70" s="17"/>
      <c r="HP70" s="19"/>
      <c r="HR70" s="17"/>
      <c r="HS70" s="18"/>
      <c r="HT70" s="18"/>
      <c r="HU70" s="18"/>
      <c r="HV70" s="31"/>
      <c r="HW70" s="17"/>
      <c r="HX70" s="19"/>
      <c r="HZ70" s="17"/>
      <c r="IA70" s="18"/>
      <c r="IB70" s="18"/>
      <c r="IC70" s="18"/>
      <c r="ID70" s="31"/>
      <c r="IE70" s="17"/>
      <c r="IF70" s="19"/>
      <c r="IH70" s="17"/>
      <c r="II70" s="18"/>
      <c r="IJ70" s="18"/>
      <c r="IK70" s="18"/>
      <c r="IL70" s="31"/>
      <c r="IM70" s="17"/>
      <c r="IN70" s="19"/>
      <c r="IP70" s="17"/>
      <c r="IQ70" s="18"/>
      <c r="IR70" s="18"/>
      <c r="IS70" s="18"/>
      <c r="IT70" s="31"/>
      <c r="IU70" s="17"/>
      <c r="IV70" s="19"/>
    </row>
    <row r="71" spans="1:256" ht="12.75">
      <c r="A71" t="s">
        <v>48</v>
      </c>
      <c r="B71" s="17">
        <v>12</v>
      </c>
      <c r="C71" s="18">
        <v>6000</v>
      </c>
      <c r="D71" s="18">
        <v>4400</v>
      </c>
      <c r="E71" s="18">
        <v>5066</v>
      </c>
      <c r="F71" s="31" t="s">
        <v>10</v>
      </c>
      <c r="G71" s="17">
        <v>1676</v>
      </c>
      <c r="H71" s="19">
        <v>3.02</v>
      </c>
      <c r="J71" s="17"/>
      <c r="K71" s="18"/>
      <c r="L71" s="18"/>
      <c r="M71" s="18"/>
      <c r="N71" s="31"/>
      <c r="O71" s="17"/>
      <c r="P71" s="19"/>
      <c r="R71" s="17"/>
      <c r="S71" s="18"/>
      <c r="T71" s="18"/>
      <c r="U71" s="18"/>
      <c r="V71" s="31"/>
      <c r="W71" s="17"/>
      <c r="X71" s="19"/>
      <c r="Z71" s="17"/>
      <c r="AA71" s="18"/>
      <c r="AB71" s="18"/>
      <c r="AC71" s="18"/>
      <c r="AD71" s="31"/>
      <c r="AE71" s="17"/>
      <c r="AF71" s="19"/>
      <c r="AH71" s="17"/>
      <c r="AI71" s="18"/>
      <c r="AJ71" s="18"/>
      <c r="AK71" s="18"/>
      <c r="AL71" s="31"/>
      <c r="AM71" s="17"/>
      <c r="AN71" s="19"/>
      <c r="AP71" s="17"/>
      <c r="AQ71" s="18"/>
      <c r="AR71" s="18"/>
      <c r="AS71" s="18"/>
      <c r="AT71" s="31"/>
      <c r="AU71" s="17"/>
      <c r="AV71" s="19"/>
      <c r="AX71" s="17"/>
      <c r="AY71" s="18"/>
      <c r="AZ71" s="18"/>
      <c r="BA71" s="18"/>
      <c r="BB71" s="31"/>
      <c r="BC71" s="17"/>
      <c r="BD71" s="19"/>
      <c r="BF71" s="17"/>
      <c r="BG71" s="18"/>
      <c r="BH71" s="18"/>
      <c r="BI71" s="18"/>
      <c r="BJ71" s="31"/>
      <c r="BK71" s="17"/>
      <c r="BL71" s="19"/>
      <c r="BN71" s="17"/>
      <c r="BO71" s="18"/>
      <c r="BP71" s="18"/>
      <c r="BQ71" s="18"/>
      <c r="BR71" s="31"/>
      <c r="BS71" s="17"/>
      <c r="BT71" s="19"/>
      <c r="BV71" s="17"/>
      <c r="BW71" s="18"/>
      <c r="BX71" s="18"/>
      <c r="BY71" s="18"/>
      <c r="BZ71" s="31"/>
      <c r="CA71" s="17"/>
      <c r="CB71" s="19"/>
      <c r="CD71" s="17"/>
      <c r="CE71" s="18"/>
      <c r="CF71" s="18"/>
      <c r="CG71" s="18"/>
      <c r="CH71" s="31"/>
      <c r="CI71" s="17"/>
      <c r="CJ71" s="19"/>
      <c r="CL71" s="17"/>
      <c r="CM71" s="18"/>
      <c r="CN71" s="18"/>
      <c r="CO71" s="18"/>
      <c r="CP71" s="31"/>
      <c r="CQ71" s="17"/>
      <c r="CR71" s="19"/>
      <c r="CT71" s="17"/>
      <c r="CU71" s="18"/>
      <c r="CV71" s="18"/>
      <c r="CW71" s="18"/>
      <c r="CX71" s="31"/>
      <c r="CY71" s="17"/>
      <c r="CZ71" s="19"/>
      <c r="DB71" s="17"/>
      <c r="DC71" s="18"/>
      <c r="DD71" s="18"/>
      <c r="DE71" s="18"/>
      <c r="DF71" s="31"/>
      <c r="DG71" s="17"/>
      <c r="DH71" s="19"/>
      <c r="DJ71" s="17"/>
      <c r="DK71" s="18"/>
      <c r="DL71" s="18"/>
      <c r="DM71" s="18"/>
      <c r="DN71" s="31"/>
      <c r="DO71" s="17"/>
      <c r="DP71" s="19"/>
      <c r="DR71" s="17"/>
      <c r="DS71" s="18"/>
      <c r="DT71" s="18"/>
      <c r="DU71" s="18"/>
      <c r="DV71" s="31"/>
      <c r="DW71" s="17"/>
      <c r="DX71" s="19"/>
      <c r="DZ71" s="17"/>
      <c r="EA71" s="18"/>
      <c r="EB71" s="18"/>
      <c r="EC71" s="18"/>
      <c r="ED71" s="31"/>
      <c r="EE71" s="17"/>
      <c r="EF71" s="19"/>
      <c r="EH71" s="17"/>
      <c r="EI71" s="18"/>
      <c r="EJ71" s="18"/>
      <c r="EK71" s="18"/>
      <c r="EL71" s="31"/>
      <c r="EM71" s="17"/>
      <c r="EN71" s="19"/>
      <c r="EP71" s="17"/>
      <c r="EQ71" s="18"/>
      <c r="ER71" s="18"/>
      <c r="ES71" s="18"/>
      <c r="ET71" s="31"/>
      <c r="EU71" s="17"/>
      <c r="EV71" s="19"/>
      <c r="EX71" s="17"/>
      <c r="EY71" s="18"/>
      <c r="EZ71" s="18"/>
      <c r="FA71" s="18"/>
      <c r="FB71" s="31"/>
      <c r="FC71" s="17"/>
      <c r="FD71" s="19"/>
      <c r="FF71" s="17"/>
      <c r="FG71" s="18"/>
      <c r="FH71" s="18"/>
      <c r="FI71" s="18"/>
      <c r="FJ71" s="31"/>
      <c r="FK71" s="17"/>
      <c r="FL71" s="19"/>
      <c r="FN71" s="17"/>
      <c r="FO71" s="18"/>
      <c r="FP71" s="18"/>
      <c r="FQ71" s="18"/>
      <c r="FR71" s="31"/>
      <c r="FS71" s="17"/>
      <c r="FT71" s="19"/>
      <c r="FV71" s="17"/>
      <c r="FW71" s="18"/>
      <c r="FX71" s="18"/>
      <c r="FY71" s="18"/>
      <c r="FZ71" s="31"/>
      <c r="GA71" s="17"/>
      <c r="GB71" s="19"/>
      <c r="GD71" s="17"/>
      <c r="GE71" s="18"/>
      <c r="GF71" s="18"/>
      <c r="GG71" s="18"/>
      <c r="GH71" s="31"/>
      <c r="GI71" s="17"/>
      <c r="GJ71" s="19"/>
      <c r="GL71" s="17"/>
      <c r="GM71" s="18"/>
      <c r="GN71" s="18"/>
      <c r="GO71" s="18"/>
      <c r="GP71" s="31"/>
      <c r="GQ71" s="17"/>
      <c r="GR71" s="19"/>
      <c r="GT71" s="17"/>
      <c r="GU71" s="18"/>
      <c r="GV71" s="18"/>
      <c r="GW71" s="18"/>
      <c r="GX71" s="31"/>
      <c r="GY71" s="17"/>
      <c r="GZ71" s="19"/>
      <c r="HB71" s="17"/>
      <c r="HC71" s="18"/>
      <c r="HD71" s="18"/>
      <c r="HE71" s="18"/>
      <c r="HF71" s="31"/>
      <c r="HG71" s="17"/>
      <c r="HH71" s="19"/>
      <c r="HJ71" s="17"/>
      <c r="HK71" s="18"/>
      <c r="HL71" s="18"/>
      <c r="HM71" s="18"/>
      <c r="HN71" s="31"/>
      <c r="HO71" s="17"/>
      <c r="HP71" s="19"/>
      <c r="HR71" s="17"/>
      <c r="HS71" s="18"/>
      <c r="HT71" s="18"/>
      <c r="HU71" s="18"/>
      <c r="HV71" s="31"/>
      <c r="HW71" s="17"/>
      <c r="HX71" s="19"/>
      <c r="HZ71" s="17"/>
      <c r="IA71" s="18"/>
      <c r="IB71" s="18"/>
      <c r="IC71" s="18"/>
      <c r="ID71" s="31"/>
      <c r="IE71" s="17"/>
      <c r="IF71" s="19"/>
      <c r="IH71" s="17"/>
      <c r="II71" s="18"/>
      <c r="IJ71" s="18"/>
      <c r="IK71" s="18"/>
      <c r="IL71" s="31"/>
      <c r="IM71" s="17"/>
      <c r="IN71" s="19"/>
      <c r="IP71" s="17"/>
      <c r="IQ71" s="18"/>
      <c r="IR71" s="18"/>
      <c r="IS71" s="18"/>
      <c r="IT71" s="31"/>
      <c r="IU71" s="17"/>
      <c r="IV71" s="19"/>
    </row>
    <row r="72" spans="1:250" ht="12.75">
      <c r="A72" s="1" t="s">
        <v>49</v>
      </c>
      <c r="B72" s="3">
        <f>SUM(B65:B71)</f>
        <v>60</v>
      </c>
      <c r="I72" s="1"/>
      <c r="J72" s="3"/>
      <c r="Q72" s="1"/>
      <c r="R72" s="3"/>
      <c r="Y72" s="1"/>
      <c r="Z72" s="3"/>
      <c r="AG72" s="1"/>
      <c r="AH72" s="3"/>
      <c r="AO72" s="1"/>
      <c r="AP72" s="3"/>
      <c r="AW72" s="1"/>
      <c r="AX72" s="3"/>
      <c r="BE72" s="1"/>
      <c r="BF72" s="3"/>
      <c r="BM72" s="1"/>
      <c r="BN72" s="3"/>
      <c r="BU72" s="1"/>
      <c r="BV72" s="3"/>
      <c r="CC72" s="1"/>
      <c r="CD72" s="3"/>
      <c r="CK72" s="1"/>
      <c r="CL72" s="3"/>
      <c r="CS72" s="1"/>
      <c r="CT72" s="3"/>
      <c r="DA72" s="1"/>
      <c r="DB72" s="3"/>
      <c r="DI72" s="1"/>
      <c r="DJ72" s="3"/>
      <c r="DQ72" s="1"/>
      <c r="DR72" s="3"/>
      <c r="DY72" s="1"/>
      <c r="DZ72" s="3"/>
      <c r="EG72" s="1"/>
      <c r="EH72" s="3"/>
      <c r="EO72" s="1"/>
      <c r="EP72" s="3"/>
      <c r="EW72" s="1"/>
      <c r="EX72" s="3"/>
      <c r="FE72" s="1"/>
      <c r="FF72" s="3"/>
      <c r="FM72" s="1"/>
      <c r="FN72" s="3"/>
      <c r="FU72" s="1"/>
      <c r="FV72" s="3"/>
      <c r="GC72" s="1"/>
      <c r="GD72" s="3"/>
      <c r="GK72" s="1"/>
      <c r="GL72" s="3"/>
      <c r="GS72" s="1"/>
      <c r="GT72" s="3"/>
      <c r="HA72" s="1"/>
      <c r="HB72" s="3"/>
      <c r="HI72" s="1"/>
      <c r="HJ72" s="3"/>
      <c r="HQ72" s="1"/>
      <c r="HR72" s="3"/>
      <c r="HY72" s="1"/>
      <c r="HZ72" s="3"/>
      <c r="IG72" s="1"/>
      <c r="IH72" s="3"/>
      <c r="IO72" s="1"/>
      <c r="IP72" s="3"/>
    </row>
    <row r="74" spans="1:8" ht="12.75">
      <c r="A74" s="1" t="s">
        <v>44</v>
      </c>
      <c r="B74" s="16"/>
      <c r="C74" s="16"/>
      <c r="D74" s="16"/>
      <c r="E74" s="16"/>
      <c r="F74" s="16"/>
      <c r="G74" s="16"/>
      <c r="H74" s="16"/>
    </row>
    <row r="75" spans="1:8" ht="12.75">
      <c r="A75" s="21" t="s">
        <v>1</v>
      </c>
      <c r="B75" s="5" t="s">
        <v>2</v>
      </c>
      <c r="C75" s="6" t="s">
        <v>3</v>
      </c>
      <c r="D75" s="6" t="s">
        <v>4</v>
      </c>
      <c r="E75" s="6" t="s">
        <v>5</v>
      </c>
      <c r="F75" s="6" t="s">
        <v>7</v>
      </c>
      <c r="G75" s="5" t="s">
        <v>6</v>
      </c>
      <c r="H75" s="6" t="s">
        <v>25</v>
      </c>
    </row>
    <row r="76" spans="1:8" ht="12.75">
      <c r="A76" s="22" t="s">
        <v>40</v>
      </c>
      <c r="B76" s="23"/>
      <c r="C76" s="23"/>
      <c r="D76" s="23"/>
      <c r="E76" s="23"/>
      <c r="F76" s="23"/>
      <c r="G76" s="23"/>
      <c r="H76" s="23"/>
    </row>
    <row r="77" spans="1:8" ht="12.75">
      <c r="A77" s="23" t="s">
        <v>20</v>
      </c>
      <c r="B77" s="24">
        <v>10</v>
      </c>
      <c r="C77" s="31">
        <v>1200</v>
      </c>
      <c r="D77" s="31">
        <v>900</v>
      </c>
      <c r="E77" s="31">
        <v>1025</v>
      </c>
      <c r="F77" s="31">
        <v>604</v>
      </c>
      <c r="G77" s="32">
        <v>417</v>
      </c>
      <c r="H77" s="33">
        <v>2.46</v>
      </c>
    </row>
    <row r="78" spans="1:8" ht="12.75">
      <c r="A78" s="23" t="s">
        <v>45</v>
      </c>
      <c r="B78" s="24">
        <v>12</v>
      </c>
      <c r="C78" s="35">
        <v>1175</v>
      </c>
      <c r="D78" s="35">
        <v>800</v>
      </c>
      <c r="E78" s="35">
        <v>975</v>
      </c>
      <c r="F78" s="31" t="s">
        <v>10</v>
      </c>
      <c r="G78" s="34">
        <v>379</v>
      </c>
      <c r="H78" s="39">
        <v>2.57</v>
      </c>
    </row>
    <row r="79" spans="1:8" ht="12.75">
      <c r="A79" s="23" t="s">
        <v>14</v>
      </c>
      <c r="B79" s="24">
        <v>5</v>
      </c>
      <c r="C79" s="35">
        <v>1900</v>
      </c>
      <c r="D79" s="35">
        <v>1350</v>
      </c>
      <c r="E79" s="35">
        <v>1590</v>
      </c>
      <c r="F79" s="35">
        <v>775</v>
      </c>
      <c r="G79" s="34">
        <v>758</v>
      </c>
      <c r="H79" s="39">
        <v>2.1</v>
      </c>
    </row>
    <row r="80" spans="1:8" ht="12.75">
      <c r="A80" s="23" t="s">
        <v>41</v>
      </c>
      <c r="B80" s="24">
        <v>4</v>
      </c>
      <c r="C80" s="35">
        <v>2900</v>
      </c>
      <c r="D80" s="35">
        <v>2100</v>
      </c>
      <c r="E80" s="35">
        <v>2475</v>
      </c>
      <c r="F80" s="35">
        <v>950</v>
      </c>
      <c r="G80" s="34">
        <v>924</v>
      </c>
      <c r="H80" s="39">
        <v>2.68</v>
      </c>
    </row>
    <row r="81" spans="1:8" ht="12.75">
      <c r="A81" s="25" t="s">
        <v>42</v>
      </c>
      <c r="B81" s="24">
        <v>6</v>
      </c>
      <c r="C81" s="35">
        <v>1200</v>
      </c>
      <c r="D81" s="35">
        <v>100</v>
      </c>
      <c r="E81" s="35">
        <v>1071</v>
      </c>
      <c r="F81" s="35">
        <v>677</v>
      </c>
      <c r="G81" s="34">
        <v>408</v>
      </c>
      <c r="H81" s="39">
        <v>2.62</v>
      </c>
    </row>
    <row r="82" spans="1:8" ht="12.75">
      <c r="A82" s="23" t="s">
        <v>9</v>
      </c>
      <c r="B82" s="24">
        <v>11</v>
      </c>
      <c r="C82" s="35">
        <v>4000</v>
      </c>
      <c r="D82" s="35">
        <v>925</v>
      </c>
      <c r="E82" s="35">
        <v>1973</v>
      </c>
      <c r="F82" s="35">
        <v>1206</v>
      </c>
      <c r="G82" s="34">
        <v>831</v>
      </c>
      <c r="H82" s="39">
        <v>2.37</v>
      </c>
    </row>
    <row r="83" spans="1:8" ht="12.75">
      <c r="A83" s="40" t="s">
        <v>33</v>
      </c>
      <c r="B83" s="26">
        <f>SUM(B77:B82)</f>
        <v>48</v>
      </c>
      <c r="C83" s="31"/>
      <c r="D83" s="31"/>
      <c r="E83" s="31"/>
      <c r="F83" s="31"/>
      <c r="G83" s="32"/>
      <c r="H83" s="33"/>
    </row>
    <row r="84" spans="1:8" ht="12.75">
      <c r="A84" s="27"/>
      <c r="B84" s="28"/>
      <c r="C84" s="36"/>
      <c r="D84" s="36"/>
      <c r="E84" s="36"/>
      <c r="F84" s="36"/>
      <c r="G84" s="37"/>
      <c r="H84" s="38"/>
    </row>
    <row r="85" spans="1:8" ht="12.75">
      <c r="A85" s="29" t="s">
        <v>43</v>
      </c>
      <c r="B85" s="24"/>
      <c r="C85" s="31"/>
      <c r="D85" s="31"/>
      <c r="E85" s="31"/>
      <c r="F85" s="31"/>
      <c r="G85" s="32"/>
      <c r="H85" s="33"/>
    </row>
    <row r="86" spans="1:8" ht="12.75">
      <c r="A86" s="23" t="s">
        <v>20</v>
      </c>
      <c r="B86" s="24">
        <v>4</v>
      </c>
      <c r="C86" s="35">
        <v>925</v>
      </c>
      <c r="D86" s="35">
        <v>775</v>
      </c>
      <c r="E86" s="35">
        <v>850</v>
      </c>
      <c r="F86" s="35">
        <v>510</v>
      </c>
      <c r="G86" s="34">
        <v>344</v>
      </c>
      <c r="H86" s="39">
        <v>2.47</v>
      </c>
    </row>
    <row r="87" spans="1:8" ht="12.75">
      <c r="A87" s="23" t="s">
        <v>19</v>
      </c>
      <c r="B87" s="24">
        <v>8</v>
      </c>
      <c r="C87" s="35">
        <v>1075</v>
      </c>
      <c r="D87" s="35">
        <v>950</v>
      </c>
      <c r="E87" s="35">
        <v>1041</v>
      </c>
      <c r="F87" s="31">
        <v>581</v>
      </c>
      <c r="G87" s="34">
        <v>392</v>
      </c>
      <c r="H87" s="39">
        <f>SUM(E87/G87)</f>
        <v>2.6556122448979593</v>
      </c>
    </row>
    <row r="88" spans="1:8" ht="12.75">
      <c r="A88" s="23" t="s">
        <v>14</v>
      </c>
      <c r="B88" s="24">
        <v>26</v>
      </c>
      <c r="C88" s="35">
        <v>1525</v>
      </c>
      <c r="D88" s="35">
        <v>1050</v>
      </c>
      <c r="E88" s="35">
        <v>1377</v>
      </c>
      <c r="F88" s="31" t="s">
        <v>10</v>
      </c>
      <c r="G88" s="34">
        <v>555</v>
      </c>
      <c r="H88" s="39">
        <f>SUM(E88/G88)</f>
        <v>2.481081081081081</v>
      </c>
    </row>
    <row r="89" spans="1:8" ht="12.75">
      <c r="A89" s="23" t="s">
        <v>9</v>
      </c>
      <c r="B89" s="24">
        <v>3</v>
      </c>
      <c r="C89" s="35">
        <v>1400</v>
      </c>
      <c r="D89" s="35">
        <v>1100</v>
      </c>
      <c r="E89" s="35">
        <v>1267</v>
      </c>
      <c r="F89" s="31" t="s">
        <v>10</v>
      </c>
      <c r="G89" s="34">
        <v>855</v>
      </c>
      <c r="H89" s="39">
        <f>SUM(E89/G89)</f>
        <v>1.4818713450292398</v>
      </c>
    </row>
    <row r="90" spans="1:8" ht="12.75">
      <c r="A90" s="23" t="s">
        <v>30</v>
      </c>
      <c r="B90" s="24">
        <v>3</v>
      </c>
      <c r="C90" s="35">
        <v>1700</v>
      </c>
      <c r="D90" s="35">
        <v>1500</v>
      </c>
      <c r="E90" s="35">
        <v>1567</v>
      </c>
      <c r="F90" s="31" t="s">
        <v>10</v>
      </c>
      <c r="G90" s="34">
        <v>637</v>
      </c>
      <c r="H90" s="39">
        <f>SUM(E90/G90)</f>
        <v>2.4599686028257457</v>
      </c>
    </row>
    <row r="91" spans="1:8" ht="12.75">
      <c r="A91" s="40" t="s">
        <v>33</v>
      </c>
      <c r="B91" s="26">
        <f>SUM(B86:B90)</f>
        <v>44</v>
      </c>
      <c r="C91" s="30"/>
      <c r="D91" s="30"/>
      <c r="E91" s="30"/>
      <c r="F91" s="23"/>
      <c r="G91" s="23"/>
      <c r="H91" s="23"/>
    </row>
    <row r="93" spans="1:8" ht="12.75">
      <c r="A93" s="1" t="s">
        <v>56</v>
      </c>
      <c r="B93" s="16"/>
      <c r="C93" s="16"/>
      <c r="D93" s="16"/>
      <c r="E93" s="16"/>
      <c r="F93" s="16"/>
      <c r="G93" s="16"/>
      <c r="H93" s="16"/>
    </row>
    <row r="94" spans="1:8" ht="12.75">
      <c r="A94" s="5" t="s">
        <v>1</v>
      </c>
      <c r="B94" s="5" t="s">
        <v>2</v>
      </c>
      <c r="C94" s="6" t="s">
        <v>3</v>
      </c>
      <c r="D94" s="6" t="s">
        <v>4</v>
      </c>
      <c r="E94" s="6" t="s">
        <v>5</v>
      </c>
      <c r="F94" s="6" t="s">
        <v>7</v>
      </c>
      <c r="G94" s="5" t="s">
        <v>6</v>
      </c>
      <c r="H94" s="6" t="s">
        <v>25</v>
      </c>
    </row>
    <row r="95" spans="1:8" ht="12.75">
      <c r="A95" t="s">
        <v>20</v>
      </c>
      <c r="B95" s="17">
        <v>81</v>
      </c>
      <c r="C95" s="18">
        <v>1700</v>
      </c>
      <c r="D95" s="18">
        <v>300</v>
      </c>
      <c r="E95" s="18">
        <v>1065.43</v>
      </c>
      <c r="F95" s="18">
        <v>551</v>
      </c>
      <c r="G95" s="17">
        <v>336</v>
      </c>
      <c r="H95" s="19">
        <v>3.17</v>
      </c>
    </row>
    <row r="96" spans="1:8" ht="12.75">
      <c r="A96" t="s">
        <v>14</v>
      </c>
      <c r="B96" s="17">
        <v>76</v>
      </c>
      <c r="C96" s="18">
        <v>1725</v>
      </c>
      <c r="D96" s="18">
        <v>375</v>
      </c>
      <c r="E96" s="18">
        <v>1111.18</v>
      </c>
      <c r="F96" s="18">
        <v>773</v>
      </c>
      <c r="G96" s="17">
        <v>592</v>
      </c>
      <c r="H96" s="19">
        <v>1.9</v>
      </c>
    </row>
    <row r="97" spans="1:8" ht="12.75">
      <c r="A97" t="s">
        <v>58</v>
      </c>
      <c r="B97" s="17">
        <v>7</v>
      </c>
      <c r="C97" s="18">
        <v>1450</v>
      </c>
      <c r="D97" s="18">
        <v>950</v>
      </c>
      <c r="E97" s="18">
        <v>1242.86</v>
      </c>
      <c r="F97" s="18">
        <v>900</v>
      </c>
      <c r="G97" s="17">
        <v>800</v>
      </c>
      <c r="H97" s="19">
        <v>1.54</v>
      </c>
    </row>
    <row r="98" spans="1:8" ht="12.75">
      <c r="A98" t="s">
        <v>30</v>
      </c>
      <c r="B98" s="17">
        <v>41</v>
      </c>
      <c r="C98" s="18">
        <v>1550</v>
      </c>
      <c r="D98" s="18">
        <v>1000</v>
      </c>
      <c r="E98" s="18">
        <v>1204.27</v>
      </c>
      <c r="F98" s="18">
        <v>1048</v>
      </c>
      <c r="G98" s="17">
        <v>933</v>
      </c>
      <c r="H98" s="19">
        <v>1.3</v>
      </c>
    </row>
    <row r="99" spans="1:8" ht="12.75">
      <c r="A99" t="s">
        <v>59</v>
      </c>
      <c r="B99" s="17">
        <v>10</v>
      </c>
      <c r="C99" s="18">
        <v>1300</v>
      </c>
      <c r="D99" s="18">
        <v>850</v>
      </c>
      <c r="E99" s="18">
        <v>1000</v>
      </c>
      <c r="F99" s="31" t="s">
        <v>10</v>
      </c>
      <c r="G99" s="17">
        <v>790</v>
      </c>
      <c r="H99" s="19">
        <v>1.33</v>
      </c>
    </row>
    <row r="100" spans="1:8" ht="12.75">
      <c r="A100" t="s">
        <v>60</v>
      </c>
      <c r="B100" s="17">
        <v>26</v>
      </c>
      <c r="C100" s="18">
        <v>1500</v>
      </c>
      <c r="D100" s="18">
        <v>650</v>
      </c>
      <c r="E100" s="18">
        <v>1175</v>
      </c>
      <c r="F100" s="31" t="s">
        <v>10</v>
      </c>
      <c r="G100" s="17">
        <v>950</v>
      </c>
      <c r="H100" s="19">
        <v>1.39</v>
      </c>
    </row>
    <row r="101" spans="1:8" ht="12.75">
      <c r="A101" t="s">
        <v>19</v>
      </c>
      <c r="B101" s="17">
        <v>78</v>
      </c>
      <c r="C101" s="18">
        <v>1375</v>
      </c>
      <c r="D101" s="18">
        <v>500</v>
      </c>
      <c r="E101" s="18">
        <v>996.47</v>
      </c>
      <c r="F101" s="18">
        <v>612</v>
      </c>
      <c r="G101" s="17">
        <v>368</v>
      </c>
      <c r="H101" s="19">
        <v>2.7</v>
      </c>
    </row>
    <row r="102" spans="1:8" ht="12.75">
      <c r="A102" t="s">
        <v>9</v>
      </c>
      <c r="B102" s="17">
        <v>30</v>
      </c>
      <c r="C102" s="18">
        <v>2400</v>
      </c>
      <c r="D102" s="18">
        <v>900</v>
      </c>
      <c r="E102" s="18">
        <v>1394.17</v>
      </c>
      <c r="F102" s="18">
        <v>860</v>
      </c>
      <c r="G102" s="17">
        <v>651</v>
      </c>
      <c r="H102" s="19">
        <v>2.14</v>
      </c>
    </row>
    <row r="103" spans="1:8" ht="12.75">
      <c r="A103" t="s">
        <v>51</v>
      </c>
      <c r="B103" s="17">
        <v>9</v>
      </c>
      <c r="C103" s="18">
        <v>2100</v>
      </c>
      <c r="D103" s="18">
        <v>1050</v>
      </c>
      <c r="E103" s="18">
        <v>1530.56</v>
      </c>
      <c r="F103" s="18">
        <v>1001</v>
      </c>
      <c r="G103" s="17">
        <v>972</v>
      </c>
      <c r="H103" s="19">
        <v>1.6</v>
      </c>
    </row>
    <row r="104" spans="1:2" ht="12.75">
      <c r="A104" s="1" t="s">
        <v>33</v>
      </c>
      <c r="B104" s="3">
        <f>SUM(B95:B103)</f>
        <v>358</v>
      </c>
    </row>
    <row r="105" spans="1:2" ht="12.75">
      <c r="A105" s="1"/>
      <c r="B105" s="3"/>
    </row>
    <row r="106" spans="1:8" ht="12.75">
      <c r="A106" s="1" t="s">
        <v>57</v>
      </c>
      <c r="B106" s="16"/>
      <c r="C106" s="16"/>
      <c r="D106" s="16"/>
      <c r="E106" s="16"/>
      <c r="F106" s="16"/>
      <c r="G106" s="16"/>
      <c r="H106" s="16"/>
    </row>
    <row r="107" spans="1:8" ht="12.75">
      <c r="A107" s="5" t="s">
        <v>52</v>
      </c>
      <c r="B107" s="5" t="s">
        <v>2</v>
      </c>
      <c r="C107" s="6" t="s">
        <v>3</v>
      </c>
      <c r="D107" s="6" t="s">
        <v>4</v>
      </c>
      <c r="E107" s="6" t="s">
        <v>5</v>
      </c>
      <c r="F107" s="6" t="s">
        <v>7</v>
      </c>
      <c r="G107" s="5" t="s">
        <v>6</v>
      </c>
      <c r="H107" s="6" t="s">
        <v>25</v>
      </c>
    </row>
    <row r="108" spans="1:8" ht="12.75">
      <c r="A108" t="s">
        <v>53</v>
      </c>
      <c r="B108" s="17">
        <v>8</v>
      </c>
      <c r="C108" s="18">
        <v>4200</v>
      </c>
      <c r="D108" s="18">
        <v>2000</v>
      </c>
      <c r="E108" s="18">
        <v>2937</v>
      </c>
      <c r="F108" s="18">
        <v>1612</v>
      </c>
      <c r="G108" s="17">
        <v>1025</v>
      </c>
      <c r="H108" s="19">
        <v>2.87</v>
      </c>
    </row>
    <row r="109" spans="1:8" ht="12.75">
      <c r="A109" t="s">
        <v>54</v>
      </c>
      <c r="B109" s="17">
        <v>9</v>
      </c>
      <c r="C109" s="18">
        <v>2250</v>
      </c>
      <c r="D109" s="18">
        <v>1550</v>
      </c>
      <c r="E109" s="18">
        <v>1894</v>
      </c>
      <c r="F109" s="18">
        <v>1100</v>
      </c>
      <c r="G109" s="17">
        <v>988</v>
      </c>
      <c r="H109" s="19">
        <v>1.92</v>
      </c>
    </row>
    <row r="110" spans="1:8" ht="12.75">
      <c r="A110" t="s">
        <v>61</v>
      </c>
      <c r="B110" s="17">
        <v>4</v>
      </c>
      <c r="C110" s="18">
        <v>2600</v>
      </c>
      <c r="D110" s="18">
        <v>1300</v>
      </c>
      <c r="E110" s="18">
        <v>1950</v>
      </c>
      <c r="F110" s="18" t="s">
        <v>10</v>
      </c>
      <c r="G110" s="17">
        <v>1280</v>
      </c>
      <c r="H110" s="19">
        <v>1.52</v>
      </c>
    </row>
    <row r="111" spans="1:8" ht="12.75">
      <c r="A111" t="s">
        <v>55</v>
      </c>
      <c r="B111" s="17">
        <v>3</v>
      </c>
      <c r="C111" s="18">
        <v>13000</v>
      </c>
      <c r="D111" s="18">
        <v>2250</v>
      </c>
      <c r="E111" s="18" t="s">
        <v>10</v>
      </c>
      <c r="F111" s="18">
        <v>13000</v>
      </c>
      <c r="G111" s="17">
        <v>1938</v>
      </c>
      <c r="H111" s="19" t="s">
        <v>10</v>
      </c>
    </row>
    <row r="112" spans="1:8" ht="12.75">
      <c r="A112" t="s">
        <v>63</v>
      </c>
      <c r="B112" s="17">
        <v>5</v>
      </c>
      <c r="C112" s="18">
        <v>3500</v>
      </c>
      <c r="D112" s="18">
        <v>2100</v>
      </c>
      <c r="E112" s="18">
        <v>2707</v>
      </c>
      <c r="F112" s="18">
        <v>2315</v>
      </c>
      <c r="G112" s="17">
        <v>1554</v>
      </c>
      <c r="H112" s="19">
        <v>1.74</v>
      </c>
    </row>
    <row r="113" spans="1:8" ht="12.75">
      <c r="A113" t="s">
        <v>64</v>
      </c>
      <c r="B113" s="17">
        <v>5</v>
      </c>
      <c r="C113" s="18">
        <v>1900</v>
      </c>
      <c r="D113" s="18">
        <v>1750</v>
      </c>
      <c r="E113" s="18">
        <v>1800</v>
      </c>
      <c r="F113" s="18">
        <v>2100</v>
      </c>
      <c r="G113" s="17">
        <v>937</v>
      </c>
      <c r="H113" s="19">
        <v>1.92</v>
      </c>
    </row>
    <row r="114" spans="1:8" ht="12.75">
      <c r="A114" t="s">
        <v>62</v>
      </c>
      <c r="B114" s="17">
        <v>10</v>
      </c>
      <c r="C114" s="18">
        <v>1650</v>
      </c>
      <c r="D114" s="18">
        <v>1225</v>
      </c>
      <c r="E114" s="18">
        <v>1442</v>
      </c>
      <c r="F114" s="18">
        <v>2100</v>
      </c>
      <c r="G114" s="17">
        <v>737</v>
      </c>
      <c r="H114" s="19">
        <v>1.97</v>
      </c>
    </row>
    <row r="115" spans="1:8" ht="12.75">
      <c r="A115" t="s">
        <v>65</v>
      </c>
      <c r="B115" s="17">
        <v>8</v>
      </c>
      <c r="C115" s="18">
        <v>1900</v>
      </c>
      <c r="D115" s="18">
        <v>1250</v>
      </c>
      <c r="E115" s="18">
        <v>1406</v>
      </c>
      <c r="F115" s="18">
        <v>567</v>
      </c>
      <c r="G115" s="17">
        <v>374</v>
      </c>
      <c r="H115" s="19">
        <v>3.76</v>
      </c>
    </row>
    <row r="116" spans="1:8" ht="12.75">
      <c r="A116" t="s">
        <v>66</v>
      </c>
      <c r="B116" s="17">
        <v>5</v>
      </c>
      <c r="C116" s="18">
        <v>1400</v>
      </c>
      <c r="D116" s="18">
        <v>800</v>
      </c>
      <c r="E116" s="18">
        <v>1010</v>
      </c>
      <c r="F116" s="18">
        <v>567</v>
      </c>
      <c r="G116" s="17">
        <v>354</v>
      </c>
      <c r="H116" s="19">
        <v>2.85</v>
      </c>
    </row>
    <row r="117" spans="1:8" ht="12.75">
      <c r="A117" t="s">
        <v>67</v>
      </c>
      <c r="B117" s="17">
        <v>15</v>
      </c>
      <c r="C117" s="18">
        <v>1600</v>
      </c>
      <c r="D117" s="18">
        <v>875</v>
      </c>
      <c r="E117" s="18">
        <v>1068</v>
      </c>
      <c r="F117" s="18">
        <v>742</v>
      </c>
      <c r="G117" s="17">
        <v>422</v>
      </c>
      <c r="H117" s="19">
        <v>2.53</v>
      </c>
    </row>
    <row r="118" spans="1:8" ht="12.75">
      <c r="A118" t="s">
        <v>68</v>
      </c>
      <c r="B118" s="17">
        <v>7</v>
      </c>
      <c r="C118" s="18">
        <v>925</v>
      </c>
      <c r="D118" s="18">
        <v>800</v>
      </c>
      <c r="E118" s="18">
        <v>868</v>
      </c>
      <c r="F118" s="18">
        <v>742</v>
      </c>
      <c r="G118" s="17">
        <v>357</v>
      </c>
      <c r="H118" s="19">
        <v>2.43</v>
      </c>
    </row>
    <row r="119" spans="1:8" ht="12.75">
      <c r="A119" s="1" t="s">
        <v>49</v>
      </c>
      <c r="B119" s="3">
        <f>SUM(B108:B118)</f>
        <v>79</v>
      </c>
      <c r="C119" s="1"/>
      <c r="D119" s="1"/>
      <c r="E119" s="1"/>
      <c r="F119" s="1"/>
      <c r="G119" s="1"/>
      <c r="H119" s="1"/>
    </row>
    <row r="121" spans="1:8" s="51" customFormat="1" ht="12.75">
      <c r="A121" s="1" t="s">
        <v>74</v>
      </c>
      <c r="B121" s="1"/>
      <c r="C121" s="1"/>
      <c r="D121" s="1"/>
      <c r="E121" s="1"/>
      <c r="F121" s="1"/>
      <c r="G121" s="1"/>
      <c r="H121" s="1"/>
    </row>
    <row r="122" spans="1:8" ht="12.75">
      <c r="A122" s="5" t="s">
        <v>1</v>
      </c>
      <c r="B122" s="5" t="s">
        <v>2</v>
      </c>
      <c r="C122" s="6" t="s">
        <v>3</v>
      </c>
      <c r="D122" s="6" t="s">
        <v>4</v>
      </c>
      <c r="E122" s="6" t="s">
        <v>5</v>
      </c>
      <c r="F122" s="6" t="s">
        <v>7</v>
      </c>
      <c r="G122" s="5" t="s">
        <v>70</v>
      </c>
      <c r="H122" s="6" t="s">
        <v>25</v>
      </c>
    </row>
    <row r="123" spans="1:8" ht="12.75">
      <c r="A123" s="42" t="s">
        <v>20</v>
      </c>
      <c r="B123" s="44">
        <v>110</v>
      </c>
      <c r="C123" s="46">
        <v>1200</v>
      </c>
      <c r="D123" s="46">
        <v>825</v>
      </c>
      <c r="E123" s="46">
        <v>1046.14</v>
      </c>
      <c r="F123" s="46">
        <v>503.86</v>
      </c>
      <c r="G123" s="44">
        <v>380</v>
      </c>
      <c r="H123" s="45">
        <v>2.75</v>
      </c>
    </row>
    <row r="124" spans="1:8" ht="12.75">
      <c r="A124" s="42" t="s">
        <v>19</v>
      </c>
      <c r="B124" s="44">
        <v>87</v>
      </c>
      <c r="C124" s="46">
        <v>1450</v>
      </c>
      <c r="D124" s="46">
        <v>875</v>
      </c>
      <c r="E124" s="46">
        <v>1130.17</v>
      </c>
      <c r="F124" s="46">
        <v>551.88</v>
      </c>
      <c r="G124" s="44">
        <v>414</v>
      </c>
      <c r="H124" s="45">
        <v>2.73</v>
      </c>
    </row>
    <row r="125" spans="1:8" ht="12.75">
      <c r="A125" s="42" t="s">
        <v>14</v>
      </c>
      <c r="B125" s="44">
        <v>10</v>
      </c>
      <c r="C125" s="46">
        <v>1200</v>
      </c>
      <c r="D125" s="46">
        <v>1125</v>
      </c>
      <c r="E125" s="46">
        <v>1185</v>
      </c>
      <c r="F125" s="46">
        <v>786.67</v>
      </c>
      <c r="G125" s="44">
        <v>562</v>
      </c>
      <c r="H125" s="45">
        <v>2.11</v>
      </c>
    </row>
    <row r="126" spans="1:8" ht="12.75">
      <c r="A126" s="42" t="s">
        <v>9</v>
      </c>
      <c r="B126" s="44">
        <v>16</v>
      </c>
      <c r="C126" s="46">
        <v>1650</v>
      </c>
      <c r="D126" s="46">
        <v>1150</v>
      </c>
      <c r="E126" s="46">
        <v>1432.81</v>
      </c>
      <c r="F126" s="46">
        <v>908.89</v>
      </c>
      <c r="G126" s="44">
        <v>710</v>
      </c>
      <c r="H126" s="45">
        <v>2.02</v>
      </c>
    </row>
    <row r="127" spans="1:8" ht="12.75">
      <c r="A127" s="42" t="s">
        <v>71</v>
      </c>
      <c r="B127" s="44">
        <v>0</v>
      </c>
      <c r="C127" s="46">
        <v>0</v>
      </c>
      <c r="D127" s="46">
        <v>0</v>
      </c>
      <c r="E127" s="46">
        <v>0</v>
      </c>
      <c r="F127" s="46">
        <v>962.5</v>
      </c>
      <c r="G127" s="44">
        <v>0</v>
      </c>
      <c r="H127" s="45">
        <v>0</v>
      </c>
    </row>
    <row r="128" spans="1:8" ht="12.75">
      <c r="A128" s="42" t="s">
        <v>72</v>
      </c>
      <c r="B128" s="44">
        <v>1</v>
      </c>
      <c r="C128" s="46">
        <v>1850</v>
      </c>
      <c r="D128" s="46">
        <v>1850</v>
      </c>
      <c r="E128" s="46">
        <v>1850</v>
      </c>
      <c r="F128" s="46">
        <v>1175</v>
      </c>
      <c r="G128" s="44">
        <v>1160</v>
      </c>
      <c r="H128" s="45">
        <v>1.59</v>
      </c>
    </row>
    <row r="129" spans="1:8" ht="12.75">
      <c r="A129" s="42" t="s">
        <v>73</v>
      </c>
      <c r="B129" s="44">
        <v>20</v>
      </c>
      <c r="C129" s="46">
        <v>1550</v>
      </c>
      <c r="D129" s="46">
        <v>1350</v>
      </c>
      <c r="E129" s="46">
        <v>1450</v>
      </c>
      <c r="F129" s="46">
        <v>1036</v>
      </c>
      <c r="G129" s="44">
        <v>1044</v>
      </c>
      <c r="H129" s="45">
        <v>1.39</v>
      </c>
    </row>
    <row r="130" spans="1:8" ht="12.75">
      <c r="A130" s="43" t="s">
        <v>49</v>
      </c>
      <c r="B130" s="3">
        <f>SUM(B123:B129)</f>
        <v>244</v>
      </c>
      <c r="C130" s="1"/>
      <c r="D130" s="1"/>
      <c r="E130" s="1"/>
      <c r="F130" s="1"/>
      <c r="G130" s="1"/>
      <c r="H130" s="1"/>
    </row>
    <row r="132" spans="1:8" s="51" customFormat="1" ht="12.75">
      <c r="A132" s="43" t="s">
        <v>81</v>
      </c>
      <c r="B132" s="1"/>
      <c r="C132" s="2"/>
      <c r="D132" s="2"/>
      <c r="E132" s="2"/>
      <c r="F132" s="3"/>
      <c r="G132" s="2"/>
      <c r="H132" s="7"/>
    </row>
    <row r="133" spans="1:8" ht="12.75">
      <c r="A133" s="5" t="s">
        <v>1</v>
      </c>
      <c r="B133" s="5" t="s">
        <v>2</v>
      </c>
      <c r="C133" s="6" t="s">
        <v>3</v>
      </c>
      <c r="D133" s="6" t="s">
        <v>4</v>
      </c>
      <c r="E133" s="6" t="s">
        <v>5</v>
      </c>
      <c r="F133" s="47" t="s">
        <v>7</v>
      </c>
      <c r="G133" s="5" t="s">
        <v>75</v>
      </c>
      <c r="H133" s="48" t="s">
        <v>25</v>
      </c>
    </row>
    <row r="134" spans="1:8" ht="12.75">
      <c r="A134" s="42" t="s">
        <v>76</v>
      </c>
      <c r="B134" s="11">
        <v>17</v>
      </c>
      <c r="C134" s="11" t="s">
        <v>10</v>
      </c>
      <c r="D134" s="11" t="s">
        <v>10</v>
      </c>
      <c r="E134" s="9">
        <v>725</v>
      </c>
      <c r="F134" s="9">
        <v>522</v>
      </c>
      <c r="G134" s="11">
        <v>325</v>
      </c>
      <c r="H134" s="49">
        <v>2.23</v>
      </c>
    </row>
    <row r="135" spans="1:8" ht="12.75">
      <c r="A135" s="42" t="s">
        <v>77</v>
      </c>
      <c r="B135" s="11">
        <v>23</v>
      </c>
      <c r="C135" s="11" t="s">
        <v>10</v>
      </c>
      <c r="D135" s="11" t="s">
        <v>10</v>
      </c>
      <c r="E135" s="9">
        <v>831</v>
      </c>
      <c r="F135" s="9">
        <v>504</v>
      </c>
      <c r="G135" s="11">
        <v>371</v>
      </c>
      <c r="H135" s="49">
        <v>2.24</v>
      </c>
    </row>
    <row r="136" spans="1:8" ht="12.75">
      <c r="A136" s="42" t="s">
        <v>78</v>
      </c>
      <c r="B136" s="11">
        <v>43</v>
      </c>
      <c r="C136" s="11" t="s">
        <v>10</v>
      </c>
      <c r="D136" s="11" t="s">
        <v>10</v>
      </c>
      <c r="E136" s="9">
        <v>799</v>
      </c>
      <c r="F136" s="9">
        <v>689</v>
      </c>
      <c r="G136" s="11">
        <v>527</v>
      </c>
      <c r="H136" s="49">
        <v>1.52</v>
      </c>
    </row>
    <row r="137" spans="1:8" ht="12.75">
      <c r="A137" s="42" t="s">
        <v>79</v>
      </c>
      <c r="B137" s="11">
        <v>23</v>
      </c>
      <c r="C137" s="11" t="s">
        <v>10</v>
      </c>
      <c r="D137" s="11" t="s">
        <v>10</v>
      </c>
      <c r="E137" s="9">
        <v>1021</v>
      </c>
      <c r="F137" s="9">
        <v>863</v>
      </c>
      <c r="G137" s="11">
        <v>661</v>
      </c>
      <c r="H137" s="49">
        <v>1.54</v>
      </c>
    </row>
    <row r="138" spans="1:8" ht="12.75">
      <c r="A138" s="42" t="s">
        <v>80</v>
      </c>
      <c r="B138" s="11">
        <v>28</v>
      </c>
      <c r="C138" s="11" t="s">
        <v>10</v>
      </c>
      <c r="D138" s="11" t="s">
        <v>10</v>
      </c>
      <c r="E138" s="9">
        <v>1144</v>
      </c>
      <c r="F138" s="9">
        <v>879</v>
      </c>
      <c r="G138" s="11">
        <v>895</v>
      </c>
      <c r="H138" s="49">
        <v>1.28</v>
      </c>
    </row>
    <row r="139" spans="1:8" ht="12.75">
      <c r="A139" s="42" t="s">
        <v>82</v>
      </c>
      <c r="B139" s="11">
        <v>12</v>
      </c>
      <c r="C139" s="11" t="s">
        <v>10</v>
      </c>
      <c r="D139" s="11" t="s">
        <v>10</v>
      </c>
      <c r="E139" s="9">
        <v>1758</v>
      </c>
      <c r="F139" s="9">
        <v>1344</v>
      </c>
      <c r="G139" s="11">
        <v>1228</v>
      </c>
      <c r="H139" s="49">
        <v>1.43</v>
      </c>
    </row>
    <row r="140" spans="1:8" ht="12.75">
      <c r="A140" s="12" t="s">
        <v>33</v>
      </c>
      <c r="B140" s="13">
        <f>SUM(B134:B139)</f>
        <v>146</v>
      </c>
      <c r="C140" s="12"/>
      <c r="D140" s="12"/>
      <c r="E140" s="12"/>
      <c r="F140" s="12"/>
      <c r="G140" s="7"/>
      <c r="H140" s="50"/>
    </row>
    <row r="142" s="1" customFormat="1" ht="12.75">
      <c r="A142" s="43" t="s">
        <v>88</v>
      </c>
    </row>
    <row r="143" spans="1:8" ht="12.75">
      <c r="A143" s="5" t="s">
        <v>1</v>
      </c>
      <c r="B143" s="5" t="s">
        <v>2</v>
      </c>
      <c r="C143" s="6" t="s">
        <v>3</v>
      </c>
      <c r="D143" s="6" t="s">
        <v>4</v>
      </c>
      <c r="E143" s="6" t="s">
        <v>5</v>
      </c>
      <c r="F143" s="47" t="s">
        <v>90</v>
      </c>
      <c r="G143" s="5" t="s">
        <v>75</v>
      </c>
      <c r="H143" s="48" t="s">
        <v>25</v>
      </c>
    </row>
    <row r="144" spans="1:8" ht="12.75">
      <c r="A144" t="s">
        <v>20</v>
      </c>
      <c r="B144" s="61">
        <v>10</v>
      </c>
      <c r="C144" s="62">
        <v>3100</v>
      </c>
      <c r="D144" s="62">
        <v>1000</v>
      </c>
      <c r="E144" s="62">
        <v>1715</v>
      </c>
      <c r="F144" s="62">
        <v>825</v>
      </c>
      <c r="G144" s="63">
        <v>489</v>
      </c>
      <c r="H144" s="19">
        <f>E144/G144</f>
        <v>3.507157464212679</v>
      </c>
    </row>
    <row r="145" spans="1:8" ht="12.75">
      <c r="A145" t="s">
        <v>19</v>
      </c>
      <c r="B145" s="61">
        <v>7</v>
      </c>
      <c r="C145" s="62">
        <v>3500</v>
      </c>
      <c r="D145" s="62">
        <v>1750</v>
      </c>
      <c r="E145" s="62">
        <v>2293</v>
      </c>
      <c r="F145" s="62">
        <v>995</v>
      </c>
      <c r="G145" s="63">
        <v>581</v>
      </c>
      <c r="H145" s="19">
        <v>3.94</v>
      </c>
    </row>
    <row r="146" spans="1:8" ht="12.75">
      <c r="A146" t="s">
        <v>14</v>
      </c>
      <c r="B146" s="61">
        <v>6</v>
      </c>
      <c r="C146" s="62">
        <v>7000</v>
      </c>
      <c r="D146" s="62">
        <v>2250</v>
      </c>
      <c r="E146" s="62">
        <v>3817</v>
      </c>
      <c r="F146" s="62">
        <v>1490</v>
      </c>
      <c r="G146" s="63">
        <v>858</v>
      </c>
      <c r="H146" s="19">
        <f aca="true" t="shared" si="1" ref="H146:H152">E146/G146</f>
        <v>4.448717948717949</v>
      </c>
    </row>
    <row r="147" spans="1:8" ht="12.75">
      <c r="A147" t="s">
        <v>9</v>
      </c>
      <c r="B147" s="61">
        <v>6</v>
      </c>
      <c r="C147" s="62">
        <v>36000</v>
      </c>
      <c r="D147" s="62">
        <v>2900</v>
      </c>
      <c r="E147" s="62">
        <v>8833</v>
      </c>
      <c r="F147" s="62">
        <v>3161</v>
      </c>
      <c r="G147" s="63">
        <v>1098</v>
      </c>
      <c r="H147" s="19">
        <f t="shared" si="1"/>
        <v>8.044626593806921</v>
      </c>
    </row>
    <row r="148" spans="1:8" ht="12.75">
      <c r="A148" t="s">
        <v>71</v>
      </c>
      <c r="B148" s="61">
        <v>8</v>
      </c>
      <c r="C148" s="62">
        <v>11000</v>
      </c>
      <c r="D148" s="62">
        <v>2900</v>
      </c>
      <c r="E148" s="62">
        <v>5981</v>
      </c>
      <c r="F148" s="62">
        <v>1871</v>
      </c>
      <c r="G148" s="63">
        <v>1042</v>
      </c>
      <c r="H148" s="19">
        <f t="shared" si="1"/>
        <v>5.739923224568138</v>
      </c>
    </row>
    <row r="149" spans="1:8" ht="12.75">
      <c r="A149" t="s">
        <v>91</v>
      </c>
      <c r="B149" s="64" t="s">
        <v>92</v>
      </c>
      <c r="C149" s="62">
        <v>3600</v>
      </c>
      <c r="D149" s="62">
        <v>1750</v>
      </c>
      <c r="E149" s="62">
        <v>2490</v>
      </c>
      <c r="F149" s="62">
        <v>2133</v>
      </c>
      <c r="G149" s="63">
        <v>734</v>
      </c>
      <c r="H149" s="19">
        <f t="shared" si="1"/>
        <v>3.3923705722070845</v>
      </c>
    </row>
    <row r="150" spans="1:8" ht="12.75">
      <c r="A150" t="s">
        <v>72</v>
      </c>
      <c r="B150" s="61">
        <v>4</v>
      </c>
      <c r="C150" s="62">
        <v>11000</v>
      </c>
      <c r="D150" s="62">
        <v>3500</v>
      </c>
      <c r="E150" s="62">
        <v>6650</v>
      </c>
      <c r="F150" s="62">
        <v>3239</v>
      </c>
      <c r="G150" s="63">
        <v>1326</v>
      </c>
      <c r="H150" s="19">
        <f t="shared" si="1"/>
        <v>5.015082956259427</v>
      </c>
    </row>
    <row r="151" spans="1:8" ht="12.75">
      <c r="A151" t="s">
        <v>93</v>
      </c>
      <c r="B151" s="64" t="s">
        <v>94</v>
      </c>
      <c r="C151" s="62">
        <v>2300</v>
      </c>
      <c r="D151" s="62">
        <v>1300</v>
      </c>
      <c r="E151" s="62">
        <v>1700</v>
      </c>
      <c r="F151" s="62">
        <v>700</v>
      </c>
      <c r="G151" s="63">
        <v>518</v>
      </c>
      <c r="H151" s="19">
        <f t="shared" si="1"/>
        <v>3.281853281853282</v>
      </c>
    </row>
    <row r="152" spans="1:8" ht="12.75">
      <c r="A152" t="s">
        <v>89</v>
      </c>
      <c r="B152" s="64" t="s">
        <v>95</v>
      </c>
      <c r="C152" s="62">
        <v>1750</v>
      </c>
      <c r="D152" s="62">
        <v>1500</v>
      </c>
      <c r="E152" s="62">
        <v>1600</v>
      </c>
      <c r="F152" s="62">
        <v>833</v>
      </c>
      <c r="G152" s="63">
        <v>443</v>
      </c>
      <c r="H152" s="19">
        <f t="shared" si="1"/>
        <v>3.6117381489841986</v>
      </c>
    </row>
    <row r="153" spans="1:8" ht="12.75">
      <c r="A153" t="s">
        <v>96</v>
      </c>
      <c r="B153" s="64">
        <v>13</v>
      </c>
      <c r="C153" s="66" t="s">
        <v>98</v>
      </c>
      <c r="D153" s="66" t="s">
        <v>100</v>
      </c>
      <c r="E153" s="66" t="s">
        <v>99</v>
      </c>
      <c r="F153" s="62"/>
      <c r="G153" s="63" t="s">
        <v>101</v>
      </c>
      <c r="H153" s="19">
        <v>3.81</v>
      </c>
    </row>
    <row r="154" spans="1:8" ht="12.75">
      <c r="A154" t="s">
        <v>97</v>
      </c>
      <c r="B154" s="64">
        <v>9</v>
      </c>
      <c r="C154" s="66" t="s">
        <v>102</v>
      </c>
      <c r="D154" s="66" t="s">
        <v>103</v>
      </c>
      <c r="E154" s="66" t="s">
        <v>104</v>
      </c>
      <c r="F154" s="62"/>
      <c r="G154" s="63" t="s">
        <v>105</v>
      </c>
      <c r="H154" s="19">
        <v>3.86</v>
      </c>
    </row>
    <row r="155" spans="1:8" ht="12.75">
      <c r="A155" s="1" t="s">
        <v>49</v>
      </c>
      <c r="B155" s="67">
        <v>107</v>
      </c>
      <c r="C155" s="1"/>
      <c r="D155" s="1"/>
      <c r="E155" s="1"/>
      <c r="F155" s="1"/>
      <c r="G155" s="65"/>
      <c r="H155" s="1"/>
    </row>
    <row r="157" spans="1:8" ht="12.75">
      <c r="A157" s="12" t="s">
        <v>113</v>
      </c>
      <c r="B157" s="12"/>
      <c r="C157" s="12"/>
      <c r="D157" s="12"/>
      <c r="E157" s="12"/>
      <c r="F157" s="12"/>
      <c r="G157" s="12"/>
      <c r="H157" s="5"/>
    </row>
    <row r="158" spans="1:8" ht="12.75">
      <c r="A158" s="5"/>
      <c r="B158" s="5" t="s">
        <v>2</v>
      </c>
      <c r="C158" s="68" t="s">
        <v>106</v>
      </c>
      <c r="D158" s="68" t="s">
        <v>107</v>
      </c>
      <c r="E158" s="68" t="s">
        <v>5</v>
      </c>
      <c r="F158" s="5" t="s">
        <v>75</v>
      </c>
      <c r="G158" s="5" t="s">
        <v>114</v>
      </c>
      <c r="H158" s="16" t="s">
        <v>108</v>
      </c>
    </row>
    <row r="159" spans="1:8" ht="12.75">
      <c r="A159" s="7" t="s">
        <v>109</v>
      </c>
      <c r="B159" s="11">
        <v>1</v>
      </c>
      <c r="C159" s="9">
        <v>3150</v>
      </c>
      <c r="D159" s="9"/>
      <c r="E159" s="9">
        <v>3150</v>
      </c>
      <c r="F159" s="11" t="s">
        <v>10</v>
      </c>
      <c r="G159" s="9">
        <v>1944</v>
      </c>
      <c r="H159" s="11" t="s">
        <v>10</v>
      </c>
    </row>
    <row r="160" spans="1:8" ht="12.75">
      <c r="A160" s="7" t="s">
        <v>20</v>
      </c>
      <c r="B160" s="11">
        <v>4</v>
      </c>
      <c r="C160" s="9">
        <v>2250</v>
      </c>
      <c r="D160" s="9">
        <v>1250</v>
      </c>
      <c r="E160" s="9">
        <v>1563</v>
      </c>
      <c r="F160" s="11" t="s">
        <v>10</v>
      </c>
      <c r="G160" s="9">
        <v>773</v>
      </c>
      <c r="H160" s="11" t="s">
        <v>10</v>
      </c>
    </row>
    <row r="161" spans="1:8" ht="12.75">
      <c r="A161" s="7" t="s">
        <v>115</v>
      </c>
      <c r="B161" s="11" t="s">
        <v>10</v>
      </c>
      <c r="C161" s="9">
        <v>1400</v>
      </c>
      <c r="D161" s="9">
        <v>1300</v>
      </c>
      <c r="E161" s="9">
        <v>1338</v>
      </c>
      <c r="F161" s="11" t="s">
        <v>10</v>
      </c>
      <c r="G161" s="9">
        <v>775</v>
      </c>
      <c r="H161" s="11" t="s">
        <v>10</v>
      </c>
    </row>
    <row r="162" spans="1:8" ht="12.75">
      <c r="A162" s="7" t="s">
        <v>116</v>
      </c>
      <c r="B162" s="11">
        <v>10</v>
      </c>
      <c r="C162" s="9">
        <v>1650</v>
      </c>
      <c r="D162" s="9">
        <v>1500</v>
      </c>
      <c r="E162" s="9">
        <v>1575</v>
      </c>
      <c r="F162" s="11" t="s">
        <v>10</v>
      </c>
      <c r="G162" s="9">
        <v>1525</v>
      </c>
      <c r="H162" s="11" t="s">
        <v>10</v>
      </c>
    </row>
    <row r="163" spans="1:8" ht="12.75">
      <c r="A163" s="7" t="s">
        <v>117</v>
      </c>
      <c r="B163" s="11">
        <v>20</v>
      </c>
      <c r="C163" s="9">
        <v>1450</v>
      </c>
      <c r="D163" s="9">
        <v>1200</v>
      </c>
      <c r="E163" s="9">
        <v>1313</v>
      </c>
      <c r="F163" s="11" t="s">
        <v>10</v>
      </c>
      <c r="G163" s="9">
        <v>950</v>
      </c>
      <c r="H163" s="11" t="s">
        <v>10</v>
      </c>
    </row>
    <row r="164" spans="1:8" ht="12.75">
      <c r="A164" s="7" t="s">
        <v>9</v>
      </c>
      <c r="B164" s="11">
        <v>6</v>
      </c>
      <c r="C164" s="9">
        <v>4600</v>
      </c>
      <c r="D164" s="9">
        <v>1500</v>
      </c>
      <c r="E164" s="9">
        <v>2667</v>
      </c>
      <c r="F164" s="11" t="s">
        <v>10</v>
      </c>
      <c r="G164" s="9">
        <v>2895</v>
      </c>
      <c r="H164" s="11" t="s">
        <v>10</v>
      </c>
    </row>
    <row r="165" spans="1:8" ht="12.75">
      <c r="A165" s="4" t="s">
        <v>110</v>
      </c>
      <c r="B165" s="17">
        <v>16</v>
      </c>
      <c r="C165" s="69">
        <v>16500</v>
      </c>
      <c r="D165" s="69">
        <v>1800</v>
      </c>
      <c r="E165" s="69">
        <v>4419</v>
      </c>
      <c r="F165" s="70" t="s">
        <v>10</v>
      </c>
      <c r="G165" s="69">
        <v>2150</v>
      </c>
      <c r="H165" s="11" t="s">
        <v>10</v>
      </c>
    </row>
    <row r="166" spans="1:8" ht="12.75">
      <c r="A166" s="4" t="s">
        <v>19</v>
      </c>
      <c r="B166" s="17">
        <v>5</v>
      </c>
      <c r="C166" s="69">
        <v>2700</v>
      </c>
      <c r="D166" s="69">
        <v>1050</v>
      </c>
      <c r="E166" s="69">
        <v>1850</v>
      </c>
      <c r="F166" s="70" t="s">
        <v>10</v>
      </c>
      <c r="G166" s="69">
        <v>1135</v>
      </c>
      <c r="H166" s="11" t="s">
        <v>10</v>
      </c>
    </row>
    <row r="167" spans="1:8" ht="12.75">
      <c r="A167" s="7" t="s">
        <v>111</v>
      </c>
      <c r="B167" s="11">
        <v>48</v>
      </c>
      <c r="C167" s="9">
        <v>1250</v>
      </c>
      <c r="D167" s="9">
        <v>1025</v>
      </c>
      <c r="E167" s="9">
        <v>1117</v>
      </c>
      <c r="F167" s="11" t="s">
        <v>10</v>
      </c>
      <c r="G167" s="9">
        <v>549</v>
      </c>
      <c r="H167" s="11" t="s">
        <v>10</v>
      </c>
    </row>
    <row r="168" spans="1:8" ht="12.75">
      <c r="A168" s="7" t="s">
        <v>112</v>
      </c>
      <c r="B168" s="11">
        <v>29</v>
      </c>
      <c r="C168" s="9">
        <v>1400</v>
      </c>
      <c r="D168" s="9">
        <v>1250</v>
      </c>
      <c r="E168" s="9">
        <v>1321</v>
      </c>
      <c r="F168" s="11" t="s">
        <v>10</v>
      </c>
      <c r="G168" s="9">
        <v>774</v>
      </c>
      <c r="H168" s="11" t="s">
        <v>10</v>
      </c>
    </row>
    <row r="169" spans="1:8" ht="12.75">
      <c r="A169" s="7" t="s">
        <v>118</v>
      </c>
      <c r="B169" s="70">
        <v>5</v>
      </c>
      <c r="C169" s="69">
        <v>3000</v>
      </c>
      <c r="D169" s="69">
        <v>2150</v>
      </c>
      <c r="E169" s="69">
        <v>2430</v>
      </c>
      <c r="F169" s="70" t="s">
        <v>10</v>
      </c>
      <c r="G169" t="s">
        <v>10</v>
      </c>
      <c r="H169" s="70" t="s">
        <v>10</v>
      </c>
    </row>
    <row r="170" spans="1:2" ht="12.75">
      <c r="A170" s="71" t="s">
        <v>33</v>
      </c>
      <c r="B170" s="3">
        <f>SUM(B159:B169)</f>
        <v>144</v>
      </c>
    </row>
    <row r="172" spans="1:8" ht="12.75">
      <c r="A172" s="72" t="s">
        <v>129</v>
      </c>
      <c r="B172" s="73"/>
      <c r="C172" s="73"/>
      <c r="D172" s="73"/>
      <c r="E172" s="73"/>
      <c r="F172" s="73"/>
      <c r="G172" s="73"/>
      <c r="H172" s="73"/>
    </row>
    <row r="173" spans="1:8" ht="12.75">
      <c r="A173" s="74" t="s">
        <v>1</v>
      </c>
      <c r="B173" s="74" t="s">
        <v>2</v>
      </c>
      <c r="C173" s="75" t="s">
        <v>3</v>
      </c>
      <c r="D173" s="75" t="s">
        <v>4</v>
      </c>
      <c r="E173" s="75" t="s">
        <v>5</v>
      </c>
      <c r="F173" s="75" t="s">
        <v>114</v>
      </c>
      <c r="G173" s="74" t="s">
        <v>6</v>
      </c>
      <c r="H173" s="75" t="s">
        <v>25</v>
      </c>
    </row>
    <row r="174" spans="1:8" ht="12.75">
      <c r="A174" s="4" t="s">
        <v>20</v>
      </c>
      <c r="B174" s="11">
        <v>12</v>
      </c>
      <c r="C174" s="9">
        <v>2100</v>
      </c>
      <c r="D174" s="9">
        <v>1250</v>
      </c>
      <c r="E174" s="9">
        <v>1571</v>
      </c>
      <c r="F174" s="9">
        <v>874</v>
      </c>
      <c r="G174" s="8" t="s">
        <v>10</v>
      </c>
      <c r="H174" s="8" t="s">
        <v>10</v>
      </c>
    </row>
    <row r="175" spans="1:8" ht="12.75">
      <c r="A175" s="4" t="s">
        <v>19</v>
      </c>
      <c r="B175" s="11">
        <v>10</v>
      </c>
      <c r="C175" s="9">
        <v>2600</v>
      </c>
      <c r="D175" s="9">
        <v>1200</v>
      </c>
      <c r="E175" s="9">
        <v>1510</v>
      </c>
      <c r="F175" s="9">
        <v>1355</v>
      </c>
      <c r="G175" s="8" t="s">
        <v>10</v>
      </c>
      <c r="H175" s="8" t="s">
        <v>10</v>
      </c>
    </row>
    <row r="176" spans="1:8" ht="12.75">
      <c r="A176" s="4" t="s">
        <v>14</v>
      </c>
      <c r="B176" s="11">
        <v>4</v>
      </c>
      <c r="C176" s="9">
        <v>3200</v>
      </c>
      <c r="D176" s="9">
        <v>1300</v>
      </c>
      <c r="E176" s="9">
        <v>2100</v>
      </c>
      <c r="F176" s="9">
        <v>1640</v>
      </c>
      <c r="G176" s="8" t="s">
        <v>10</v>
      </c>
      <c r="H176" s="8" t="s">
        <v>10</v>
      </c>
    </row>
    <row r="177" spans="1:8" ht="12.75">
      <c r="A177" s="4" t="s">
        <v>9</v>
      </c>
      <c r="B177" s="11">
        <v>7</v>
      </c>
      <c r="C177" s="9">
        <v>2750</v>
      </c>
      <c r="D177" s="9">
        <v>2200</v>
      </c>
      <c r="E177" s="9">
        <v>2436</v>
      </c>
      <c r="F177" s="9">
        <v>1954</v>
      </c>
      <c r="G177" s="8" t="s">
        <v>10</v>
      </c>
      <c r="H177" s="8" t="s">
        <v>10</v>
      </c>
    </row>
    <row r="178" spans="1:8" ht="12.75">
      <c r="A178" s="4" t="s">
        <v>15</v>
      </c>
      <c r="B178" s="11">
        <v>5</v>
      </c>
      <c r="C178" s="9">
        <v>2550</v>
      </c>
      <c r="D178" s="9">
        <v>2100</v>
      </c>
      <c r="E178" s="9">
        <v>2270</v>
      </c>
      <c r="F178" s="9">
        <v>1817</v>
      </c>
      <c r="G178" s="8" t="s">
        <v>10</v>
      </c>
      <c r="H178" s="8" t="s">
        <v>10</v>
      </c>
    </row>
    <row r="179" spans="1:8" ht="12.75">
      <c r="A179" s="4" t="s">
        <v>46</v>
      </c>
      <c r="B179" s="11">
        <v>2</v>
      </c>
      <c r="C179" s="9">
        <v>4200</v>
      </c>
      <c r="D179" s="9">
        <v>2750</v>
      </c>
      <c r="E179" s="9">
        <v>3475</v>
      </c>
      <c r="F179" s="9">
        <v>3150</v>
      </c>
      <c r="G179" s="8" t="s">
        <v>10</v>
      </c>
      <c r="H179" s="8" t="s">
        <v>10</v>
      </c>
    </row>
    <row r="180" spans="1:8" ht="12.75">
      <c r="A180" s="4" t="s">
        <v>119</v>
      </c>
      <c r="B180" s="11">
        <v>4</v>
      </c>
      <c r="C180" s="9">
        <v>3300</v>
      </c>
      <c r="D180" s="9">
        <v>2300</v>
      </c>
      <c r="E180" s="9">
        <v>2368</v>
      </c>
      <c r="F180" s="9">
        <v>1506</v>
      </c>
      <c r="G180" s="8" t="s">
        <v>10</v>
      </c>
      <c r="H180" s="8" t="s">
        <v>10</v>
      </c>
    </row>
    <row r="181" spans="1:8" ht="12.75">
      <c r="A181" s="4" t="s">
        <v>120</v>
      </c>
      <c r="B181" s="11">
        <v>1</v>
      </c>
      <c r="C181" s="9">
        <v>3100</v>
      </c>
      <c r="D181" s="9">
        <v>0</v>
      </c>
      <c r="E181" s="9">
        <v>3100</v>
      </c>
      <c r="F181" s="9">
        <v>1550</v>
      </c>
      <c r="G181" s="8" t="s">
        <v>10</v>
      </c>
      <c r="H181" s="8" t="s">
        <v>10</v>
      </c>
    </row>
    <row r="182" spans="1:8" ht="12.75">
      <c r="A182" s="4" t="s">
        <v>121</v>
      </c>
      <c r="B182" s="11" t="s">
        <v>95</v>
      </c>
      <c r="C182" s="9">
        <v>1300</v>
      </c>
      <c r="D182" s="9">
        <v>1300</v>
      </c>
      <c r="E182" s="9">
        <v>1300</v>
      </c>
      <c r="F182" s="9">
        <v>900</v>
      </c>
      <c r="G182" s="8" t="s">
        <v>10</v>
      </c>
      <c r="H182" s="8" t="s">
        <v>10</v>
      </c>
    </row>
    <row r="183" spans="1:8" ht="12.75">
      <c r="A183" s="4" t="s">
        <v>122</v>
      </c>
      <c r="B183" s="11" t="s">
        <v>131</v>
      </c>
      <c r="C183" s="9">
        <v>1300</v>
      </c>
      <c r="D183" s="9">
        <v>0</v>
      </c>
      <c r="E183" s="9">
        <v>1300</v>
      </c>
      <c r="F183" s="9">
        <v>1175</v>
      </c>
      <c r="G183" s="8" t="s">
        <v>10</v>
      </c>
      <c r="H183" s="8" t="s">
        <v>10</v>
      </c>
    </row>
    <row r="184" spans="1:8" ht="12.75">
      <c r="A184" s="4" t="s">
        <v>123</v>
      </c>
      <c r="B184" s="11">
        <v>4</v>
      </c>
      <c r="C184" s="9" t="s">
        <v>132</v>
      </c>
      <c r="D184" s="9" t="s">
        <v>133</v>
      </c>
      <c r="E184" s="9" t="s">
        <v>134</v>
      </c>
      <c r="F184" s="9" t="s">
        <v>124</v>
      </c>
      <c r="G184" s="8" t="s">
        <v>10</v>
      </c>
      <c r="H184" s="8" t="s">
        <v>10</v>
      </c>
    </row>
    <row r="185" spans="1:8" ht="12.75">
      <c r="A185" s="1" t="s">
        <v>33</v>
      </c>
      <c r="B185" s="13">
        <v>55</v>
      </c>
      <c r="C185" s="7"/>
      <c r="D185" s="7"/>
      <c r="E185" s="7"/>
      <c r="F185" s="7"/>
      <c r="G185" s="7"/>
      <c r="H185" s="7"/>
    </row>
    <row r="187" spans="1:8" ht="12.75">
      <c r="A187" s="1" t="s">
        <v>130</v>
      </c>
      <c r="B187" s="1"/>
      <c r="C187" s="1"/>
      <c r="D187" s="1"/>
      <c r="E187" s="1"/>
      <c r="F187" s="1"/>
      <c r="G187" s="1"/>
      <c r="H187" s="1"/>
    </row>
    <row r="188" spans="1:8" ht="12.75">
      <c r="A188" s="5" t="s">
        <v>1</v>
      </c>
      <c r="B188" s="5" t="s">
        <v>2</v>
      </c>
      <c r="C188" s="6" t="s">
        <v>3</v>
      </c>
      <c r="D188" s="6" t="s">
        <v>4</v>
      </c>
      <c r="E188" s="6" t="s">
        <v>5</v>
      </c>
      <c r="F188" s="6" t="s">
        <v>114</v>
      </c>
      <c r="G188" s="5" t="s">
        <v>6</v>
      </c>
      <c r="H188" s="6" t="s">
        <v>25</v>
      </c>
    </row>
    <row r="189" spans="1:8" ht="12.75">
      <c r="A189" s="5" t="s">
        <v>125</v>
      </c>
      <c r="B189" s="5"/>
      <c r="C189" s="6"/>
      <c r="D189" s="6"/>
      <c r="E189" s="6"/>
      <c r="F189" s="6"/>
      <c r="G189" s="5"/>
      <c r="H189" s="6"/>
    </row>
    <row r="190" spans="1:8" ht="12.75">
      <c r="A190" t="s">
        <v>9</v>
      </c>
      <c r="B190" s="17">
        <v>1</v>
      </c>
      <c r="C190" s="76">
        <v>1700</v>
      </c>
      <c r="D190" s="76">
        <v>0</v>
      </c>
      <c r="E190" s="76">
        <v>1700</v>
      </c>
      <c r="F190" s="18">
        <v>1633</v>
      </c>
      <c r="G190" s="17">
        <v>725</v>
      </c>
      <c r="H190" s="77">
        <v>2.34</v>
      </c>
    </row>
    <row r="191" spans="1:8" ht="12.75">
      <c r="A191" t="s">
        <v>14</v>
      </c>
      <c r="B191" s="17">
        <v>3</v>
      </c>
      <c r="C191" s="78">
        <v>2250</v>
      </c>
      <c r="D191" s="78">
        <v>1700</v>
      </c>
      <c r="E191" s="78">
        <v>1983</v>
      </c>
      <c r="F191" s="20">
        <v>1378</v>
      </c>
      <c r="G191" s="17">
        <v>813</v>
      </c>
      <c r="H191" s="77">
        <v>2.44</v>
      </c>
    </row>
    <row r="192" spans="1:8" ht="12.75">
      <c r="A192" t="s">
        <v>126</v>
      </c>
      <c r="B192" s="17" t="s">
        <v>135</v>
      </c>
      <c r="C192" s="78">
        <v>1600</v>
      </c>
      <c r="D192" s="78">
        <v>1500</v>
      </c>
      <c r="E192" s="78">
        <v>1550</v>
      </c>
      <c r="F192" s="20">
        <v>1100</v>
      </c>
      <c r="G192" s="17">
        <v>613</v>
      </c>
      <c r="H192" s="77">
        <v>2.53</v>
      </c>
    </row>
    <row r="193" spans="1:8" ht="12.75">
      <c r="A193" t="s">
        <v>19</v>
      </c>
      <c r="B193" s="17">
        <v>9</v>
      </c>
      <c r="C193" s="78">
        <v>2750</v>
      </c>
      <c r="D193" s="78">
        <v>1250</v>
      </c>
      <c r="E193" s="78">
        <v>1767</v>
      </c>
      <c r="F193" s="20">
        <v>966</v>
      </c>
      <c r="G193" s="17">
        <v>572</v>
      </c>
      <c r="H193" s="77">
        <v>3.09</v>
      </c>
    </row>
    <row r="194" spans="1:8" ht="12.75">
      <c r="A194" t="s">
        <v>122</v>
      </c>
      <c r="B194" s="17" t="s">
        <v>135</v>
      </c>
      <c r="C194" s="78">
        <v>1700</v>
      </c>
      <c r="D194" s="78">
        <v>1400</v>
      </c>
      <c r="E194" s="78">
        <v>1400</v>
      </c>
      <c r="F194" s="20">
        <v>825</v>
      </c>
      <c r="G194" s="17">
        <v>464</v>
      </c>
      <c r="H194" s="77">
        <v>3.02</v>
      </c>
    </row>
    <row r="195" spans="1:8" ht="12.75">
      <c r="A195" t="s">
        <v>20</v>
      </c>
      <c r="B195" s="17">
        <v>13</v>
      </c>
      <c r="C195" s="78">
        <v>1800</v>
      </c>
      <c r="D195" s="78">
        <v>1000</v>
      </c>
      <c r="E195" s="78">
        <v>1385</v>
      </c>
      <c r="F195" s="20">
        <v>756</v>
      </c>
      <c r="G195" s="17">
        <v>468</v>
      </c>
      <c r="H195" s="77">
        <v>2.96</v>
      </c>
    </row>
    <row r="196" spans="1:8" ht="12.75">
      <c r="A196" t="s">
        <v>127</v>
      </c>
      <c r="B196" s="17" t="s">
        <v>135</v>
      </c>
      <c r="C196" s="78">
        <v>1500</v>
      </c>
      <c r="D196" s="78">
        <v>1300</v>
      </c>
      <c r="E196" s="78">
        <v>1325</v>
      </c>
      <c r="F196" s="20">
        <v>670</v>
      </c>
      <c r="G196" s="17">
        <v>446</v>
      </c>
      <c r="H196" s="77">
        <v>2.97</v>
      </c>
    </row>
    <row r="197" spans="2:7" ht="12.75">
      <c r="B197" s="17"/>
      <c r="F197" s="17"/>
      <c r="G197" s="17"/>
    </row>
    <row r="198" spans="1:7" ht="12.75">
      <c r="A198" s="16" t="s">
        <v>128</v>
      </c>
      <c r="B198" s="17"/>
      <c r="F198" s="17"/>
      <c r="G198" s="17"/>
    </row>
    <row r="199" spans="1:8" ht="12.75">
      <c r="A199" t="s">
        <v>20</v>
      </c>
      <c r="B199" s="17">
        <v>35</v>
      </c>
      <c r="C199" s="78">
        <v>1600</v>
      </c>
      <c r="D199" s="78">
        <v>700</v>
      </c>
      <c r="E199" s="78">
        <v>1051</v>
      </c>
      <c r="F199" s="20">
        <v>578</v>
      </c>
      <c r="G199" s="17">
        <v>398</v>
      </c>
      <c r="H199" s="77">
        <v>2.64</v>
      </c>
    </row>
    <row r="200" spans="1:8" ht="12.75">
      <c r="A200" t="s">
        <v>14</v>
      </c>
      <c r="B200" s="17">
        <v>5</v>
      </c>
      <c r="C200" s="78">
        <v>1800</v>
      </c>
      <c r="D200" s="78">
        <v>1750</v>
      </c>
      <c r="E200" s="78">
        <v>1780</v>
      </c>
      <c r="F200" s="20">
        <v>750</v>
      </c>
      <c r="G200" s="17">
        <v>643</v>
      </c>
      <c r="H200" s="77">
        <v>2.77</v>
      </c>
    </row>
    <row r="201" spans="1:8" ht="12.75">
      <c r="A201" t="s">
        <v>19</v>
      </c>
      <c r="B201" s="17">
        <v>14</v>
      </c>
      <c r="C201" s="78">
        <v>1850</v>
      </c>
      <c r="D201" s="78">
        <v>1150</v>
      </c>
      <c r="E201" s="78">
        <v>1329</v>
      </c>
      <c r="F201" s="20">
        <v>1075</v>
      </c>
      <c r="G201" s="17">
        <v>458</v>
      </c>
      <c r="H201" s="77">
        <v>2.9</v>
      </c>
    </row>
    <row r="202" spans="1:8" ht="12.75">
      <c r="A202" t="s">
        <v>9</v>
      </c>
      <c r="B202" s="17">
        <v>5</v>
      </c>
      <c r="C202" s="78">
        <v>1700</v>
      </c>
      <c r="D202" s="78">
        <v>1600</v>
      </c>
      <c r="E202" s="78">
        <v>1660</v>
      </c>
      <c r="F202" s="17" t="s">
        <v>10</v>
      </c>
      <c r="G202" s="17">
        <v>695</v>
      </c>
      <c r="H202" s="77">
        <v>2.39</v>
      </c>
    </row>
    <row r="204" spans="1:8" ht="12.75">
      <c r="A204" s="1" t="s">
        <v>137</v>
      </c>
      <c r="B204" s="1"/>
      <c r="C204" s="1"/>
      <c r="D204" s="1"/>
      <c r="E204" s="1"/>
      <c r="F204" s="1"/>
      <c r="G204" s="1"/>
      <c r="H204" s="1"/>
    </row>
    <row r="205" spans="1:8" ht="12.75">
      <c r="A205" s="5" t="s">
        <v>1</v>
      </c>
      <c r="B205" s="5" t="s">
        <v>2</v>
      </c>
      <c r="C205" s="6" t="s">
        <v>3</v>
      </c>
      <c r="D205" s="6" t="s">
        <v>4</v>
      </c>
      <c r="E205" s="6" t="s">
        <v>5</v>
      </c>
      <c r="F205" s="6" t="s">
        <v>114</v>
      </c>
      <c r="G205" s="5" t="s">
        <v>6</v>
      </c>
      <c r="H205" s="6" t="s">
        <v>25</v>
      </c>
    </row>
    <row r="206" spans="1:8" ht="12.75">
      <c r="A206" s="4" t="s">
        <v>20</v>
      </c>
      <c r="B206" s="69" t="s">
        <v>10</v>
      </c>
      <c r="C206" s="76">
        <v>1600</v>
      </c>
      <c r="D206" s="76">
        <v>575</v>
      </c>
      <c r="E206" s="76">
        <v>1206</v>
      </c>
      <c r="F206" s="69" t="s">
        <v>10</v>
      </c>
      <c r="G206" s="69" t="s">
        <v>10</v>
      </c>
      <c r="H206" s="19">
        <v>3.55</v>
      </c>
    </row>
    <row r="207" spans="1:8" ht="12.75">
      <c r="A207" s="4" t="s">
        <v>19</v>
      </c>
      <c r="B207" s="69" t="s">
        <v>10</v>
      </c>
      <c r="C207" s="76">
        <v>3000</v>
      </c>
      <c r="D207" s="76">
        <v>550</v>
      </c>
      <c r="E207" s="76">
        <v>1103</v>
      </c>
      <c r="F207" s="69" t="s">
        <v>10</v>
      </c>
      <c r="G207" s="69" t="s">
        <v>10</v>
      </c>
      <c r="H207" s="19">
        <v>3.09</v>
      </c>
    </row>
    <row r="208" spans="1:8" ht="12.75">
      <c r="A208" s="4" t="s">
        <v>14</v>
      </c>
      <c r="B208" s="69" t="s">
        <v>10</v>
      </c>
      <c r="C208" s="76">
        <v>2300</v>
      </c>
      <c r="D208" s="76">
        <v>950</v>
      </c>
      <c r="E208" s="76">
        <v>1433</v>
      </c>
      <c r="F208" s="69" t="s">
        <v>10</v>
      </c>
      <c r="G208" s="69" t="s">
        <v>10</v>
      </c>
      <c r="H208" s="19">
        <v>2.73</v>
      </c>
    </row>
    <row r="209" spans="1:8" ht="12.75">
      <c r="A209" s="4" t="s">
        <v>9</v>
      </c>
      <c r="B209" s="69" t="s">
        <v>10</v>
      </c>
      <c r="C209" s="76">
        <v>3800</v>
      </c>
      <c r="D209" s="76">
        <v>375</v>
      </c>
      <c r="E209" s="76">
        <v>1900</v>
      </c>
      <c r="F209" s="69" t="s">
        <v>10</v>
      </c>
      <c r="G209" s="69" t="s">
        <v>10</v>
      </c>
      <c r="H209" s="19">
        <v>2.69</v>
      </c>
    </row>
    <row r="210" spans="1:8" ht="12.75">
      <c r="A210" s="4" t="s">
        <v>15</v>
      </c>
      <c r="B210" s="69" t="s">
        <v>10</v>
      </c>
      <c r="C210" s="76">
        <v>2600</v>
      </c>
      <c r="D210" s="76">
        <v>975</v>
      </c>
      <c r="E210" s="76">
        <v>2079</v>
      </c>
      <c r="F210" s="69" t="s">
        <v>10</v>
      </c>
      <c r="G210" s="69" t="s">
        <v>10</v>
      </c>
      <c r="H210" s="19">
        <v>2.51</v>
      </c>
    </row>
    <row r="211" spans="1:8" ht="12.75">
      <c r="A211" s="4" t="s">
        <v>30</v>
      </c>
      <c r="B211" s="69" t="s">
        <v>10</v>
      </c>
      <c r="C211" s="76">
        <v>1800</v>
      </c>
      <c r="D211" s="76">
        <v>535</v>
      </c>
      <c r="E211" s="76">
        <v>1448</v>
      </c>
      <c r="F211" s="69" t="s">
        <v>10</v>
      </c>
      <c r="G211" s="69" t="s">
        <v>10</v>
      </c>
      <c r="H211" s="19">
        <v>2.04</v>
      </c>
    </row>
    <row r="212" spans="1:8" ht="12.75">
      <c r="A212" s="4" t="s">
        <v>136</v>
      </c>
      <c r="B212" s="69" t="s">
        <v>10</v>
      </c>
      <c r="C212" s="76">
        <v>1500</v>
      </c>
      <c r="D212" s="76">
        <v>1300</v>
      </c>
      <c r="E212" s="76">
        <v>1400</v>
      </c>
      <c r="F212" s="69" t="s">
        <v>10</v>
      </c>
      <c r="G212" s="17" t="s">
        <v>10</v>
      </c>
      <c r="H212" s="19">
        <v>1.45</v>
      </c>
    </row>
  </sheetData>
  <printOptions gridLines="1"/>
  <pageMargins left="0.75" right="0.75" top="1" bottom="1" header="0.5" footer="0.5"/>
  <pageSetup horizontalDpi="300" verticalDpi="300" orientation="landscape" scale="68" r:id="rId1"/>
  <headerFooter alignWithMargins="0">
    <oddHeader>&amp;CResults Collected By the National Bison Associaiton - Please contact info@bisoncentral.com with questions/comments</oddHeader>
  </headerFooter>
  <rowBreaks count="2" manualBreakCount="2">
    <brk id="50" max="7" man="1"/>
    <brk id="10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IVDesk User</dc:creator>
  <cp:keywords/>
  <dc:description/>
  <cp:lastModifiedBy>IVDesk User</cp:lastModifiedBy>
  <cp:lastPrinted>2011-03-21T22:12:23Z</cp:lastPrinted>
  <dcterms:created xsi:type="dcterms:W3CDTF">2010-10-18T18:59:07Z</dcterms:created>
  <dcterms:modified xsi:type="dcterms:W3CDTF">2011-03-28T17:18:39Z</dcterms:modified>
  <cp:category/>
  <cp:version/>
  <cp:contentType/>
  <cp:contentStatus/>
</cp:coreProperties>
</file>