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aultMN\NationalBisonAssociation$\Private\lwhitman\Desktop\upload\"/>
    </mc:Choice>
  </mc:AlternateContent>
  <bookViews>
    <workbookView xWindow="0" yWindow="0" windowWidth="7680" windowHeight="11010"/>
  </bookViews>
  <sheets>
    <sheet name="Budget Perf Aug" sheetId="3" r:id="rId1"/>
    <sheet name="I&amp;E Aug YTD 22 v 21" sheetId="2" r:id="rId2"/>
    <sheet name="Bal Sheet Aug 22 v 21" sheetId="1" r:id="rId3"/>
  </sheets>
  <definedNames>
    <definedName name="_xlnm.Print_Titles" localSheetId="2">'Bal Sheet Aug 22 v 21'!$A:$E,'Bal Sheet Aug 22 v 21'!$1:$2</definedName>
    <definedName name="_xlnm.Print_Titles" localSheetId="0">'Budget Perf Aug'!$A:$E,'Budget Perf Aug'!$1:$2</definedName>
    <definedName name="_xlnm.Print_Titles" localSheetId="1">'I&amp;E Aug YTD 22 v 21'!$A:$E,'I&amp;E Aug YTD 22 v 21'!$1:$2</definedName>
    <definedName name="QB_COLUMN_59200" localSheetId="2" hidden="1">'Bal Sheet Aug 22 v 21'!$F$2</definedName>
    <definedName name="QB_COLUMN_59200" localSheetId="0" hidden="1">'Budget Perf Aug'!$F$2</definedName>
    <definedName name="QB_COLUMN_59200" localSheetId="1" hidden="1">'I&amp;E Aug YTD 22 v 21'!$F$2</definedName>
    <definedName name="QB_COLUMN_61210" localSheetId="2" hidden="1">'Bal Sheet Aug 22 v 21'!$H$2</definedName>
    <definedName name="QB_COLUMN_61210" localSheetId="1" hidden="1">'I&amp;E Aug YTD 22 v 21'!$H$2</definedName>
    <definedName name="QB_COLUMN_62240" localSheetId="0" hidden="1">'Budget Perf Aug'!$N$2</definedName>
    <definedName name="QB_COLUMN_63620" localSheetId="2" hidden="1">'Bal Sheet Aug 22 v 21'!$J$2</definedName>
    <definedName name="QB_COLUMN_63620" localSheetId="0" hidden="1">'Budget Perf Aug'!$J$2</definedName>
    <definedName name="QB_COLUMN_63620" localSheetId="1" hidden="1">'I&amp;E Aug YTD 22 v 21'!$J$2</definedName>
    <definedName name="QB_COLUMN_63660" localSheetId="0" hidden="1">'Budget Perf Aug'!$R$2</definedName>
    <definedName name="QB_COLUMN_64430" localSheetId="0" hidden="1">'Budget Perf Aug'!$L$2</definedName>
    <definedName name="QB_COLUMN_64470" localSheetId="0" hidden="1">'Budget Perf Aug'!$T$2</definedName>
    <definedName name="QB_COLUMN_64830" localSheetId="2" hidden="1">'Bal Sheet Aug 22 v 21'!$L$2</definedName>
    <definedName name="QB_COLUMN_64830" localSheetId="1" hidden="1">'I&amp;E Aug YTD 22 v 21'!$L$2</definedName>
    <definedName name="QB_COLUMN_76210" localSheetId="0" hidden="1">'Budget Perf Aug'!$H$2</definedName>
    <definedName name="QB_COLUMN_76250" localSheetId="0" hidden="1">'Budget Perf Aug'!$P$2</definedName>
    <definedName name="QB_COLUMN_76280" localSheetId="0" hidden="1">'Budget Perf Aug'!$V$2</definedName>
    <definedName name="QB_DATA_0" localSheetId="2" hidden="1">'Bal Sheet Aug 22 v 21'!$6:$6,'Bal Sheet Aug 22 v 21'!$7:$7,'Bal Sheet Aug 22 v 21'!$8:$8,'Bal Sheet Aug 22 v 21'!$9:$9,'Bal Sheet Aug 22 v 21'!$12:$12,'Bal Sheet Aug 22 v 21'!$13:$13,'Bal Sheet Aug 22 v 21'!$16:$16,'Bal Sheet Aug 22 v 21'!$17:$17,'Bal Sheet Aug 22 v 21'!$18:$18,'Bal Sheet Aug 22 v 21'!$19:$19,'Bal Sheet Aug 22 v 21'!$23:$23,'Bal Sheet Aug 22 v 21'!$24:$24,'Bal Sheet Aug 22 v 21'!$25:$25,'Bal Sheet Aug 22 v 21'!$32:$32,'Bal Sheet Aug 22 v 21'!$35:$35,'Bal Sheet Aug 22 v 21'!$36:$36</definedName>
    <definedName name="QB_DATA_0" localSheetId="0" hidden="1">'Budget Perf Aug'!$5:$5,'Budget Perf Aug'!$6:$6,'Budget Perf Aug'!$7:$7,'Budget Perf Aug'!$8:$8,'Budget Perf Aug'!$9:$9,'Budget Perf Aug'!$10:$10,'Budget Perf Aug'!$11:$11,'Budget Perf Aug'!$12:$12,'Budget Perf Aug'!$13:$13,'Budget Perf Aug'!$14:$14,'Budget Perf Aug'!$15:$15,'Budget Perf Aug'!$16:$16,'Budget Perf Aug'!$17:$17,'Budget Perf Aug'!$18:$18,'Budget Perf Aug'!$19:$19,'Budget Perf Aug'!$20:$20</definedName>
    <definedName name="QB_DATA_0" localSheetId="1" hidden="1">'I&amp;E Aug YTD 22 v 21'!$5:$5,'I&amp;E Aug YTD 22 v 21'!$6:$6,'I&amp;E Aug YTD 22 v 21'!$7:$7,'I&amp;E Aug YTD 22 v 21'!$8:$8,'I&amp;E Aug YTD 22 v 21'!$9:$9,'I&amp;E Aug YTD 22 v 21'!$10:$10,'I&amp;E Aug YTD 22 v 21'!$11:$11,'I&amp;E Aug YTD 22 v 21'!$12:$12,'I&amp;E Aug YTD 22 v 21'!$13:$13,'I&amp;E Aug YTD 22 v 21'!$14:$14,'I&amp;E Aug YTD 22 v 21'!$15:$15,'I&amp;E Aug YTD 22 v 21'!$16:$16,'I&amp;E Aug YTD 22 v 21'!$17:$17,'I&amp;E Aug YTD 22 v 21'!$18:$18,'I&amp;E Aug YTD 22 v 21'!$22:$22,'I&amp;E Aug YTD 22 v 21'!$23:$23</definedName>
    <definedName name="QB_DATA_1" localSheetId="2" hidden="1">'Bal Sheet Aug 22 v 21'!$39:$39,'Bal Sheet Aug 22 v 21'!$40:$40,'Bal Sheet Aug 22 v 21'!$41:$41,'Bal Sheet Aug 22 v 21'!$42:$42,'Bal Sheet Aug 22 v 21'!$47:$47,'Bal Sheet Aug 22 v 21'!$48:$48,'Bal Sheet Aug 22 v 21'!$49:$49,'Bal Sheet Aug 22 v 21'!$50:$50</definedName>
    <definedName name="QB_DATA_1" localSheetId="0" hidden="1">'Budget Perf Aug'!$21:$21,'Budget Perf Aug'!$22:$22,'Budget Perf Aug'!$23:$23,'Budget Perf Aug'!$27:$27,'Budget Perf Aug'!$28:$28,'Budget Perf Aug'!$29:$29,'Budget Perf Aug'!$30:$30,'Budget Perf Aug'!$31:$31,'Budget Perf Aug'!$32:$32,'Budget Perf Aug'!$33:$33,'Budget Perf Aug'!$34:$34,'Budget Perf Aug'!$35:$35,'Budget Perf Aug'!$36:$36,'Budget Perf Aug'!$37:$37,'Budget Perf Aug'!$38:$38,'Budget Perf Aug'!$39:$39</definedName>
    <definedName name="QB_DATA_1" localSheetId="1" hidden="1">'I&amp;E Aug YTD 22 v 21'!$24:$24,'I&amp;E Aug YTD 22 v 21'!$25:$25,'I&amp;E Aug YTD 22 v 21'!$26:$26,'I&amp;E Aug YTD 22 v 21'!$27:$27,'I&amp;E Aug YTD 22 v 21'!$28:$28,'I&amp;E Aug YTD 22 v 21'!$29:$29,'I&amp;E Aug YTD 22 v 21'!$30:$30,'I&amp;E Aug YTD 22 v 21'!$31:$31,'I&amp;E Aug YTD 22 v 21'!$32:$32,'I&amp;E Aug YTD 22 v 21'!$33:$33,'I&amp;E Aug YTD 22 v 21'!$34:$34,'I&amp;E Aug YTD 22 v 21'!$39:$39</definedName>
    <definedName name="QB_DATA_2" localSheetId="0" hidden="1">'Budget Perf Aug'!$40:$40,'Budget Perf Aug'!$41:$41,'Budget Perf Aug'!$42:$42,'Budget Perf Aug'!$47:$47,'Budget Perf Aug'!$48:$48</definedName>
    <definedName name="QB_FORMULA_0" localSheetId="2" hidden="1">'Bal Sheet Aug 22 v 21'!$J$6,'Bal Sheet Aug 22 v 21'!$L$6,'Bal Sheet Aug 22 v 21'!$J$7,'Bal Sheet Aug 22 v 21'!$L$7,'Bal Sheet Aug 22 v 21'!$J$8,'Bal Sheet Aug 22 v 21'!$L$8,'Bal Sheet Aug 22 v 21'!$J$9,'Bal Sheet Aug 22 v 21'!$L$9,'Bal Sheet Aug 22 v 21'!$F$10,'Bal Sheet Aug 22 v 21'!$H$10,'Bal Sheet Aug 22 v 21'!$J$10,'Bal Sheet Aug 22 v 21'!$L$10,'Bal Sheet Aug 22 v 21'!$J$12,'Bal Sheet Aug 22 v 21'!$L$12,'Bal Sheet Aug 22 v 21'!$J$13,'Bal Sheet Aug 22 v 21'!$L$13</definedName>
    <definedName name="QB_FORMULA_0" localSheetId="0" hidden="1">'Budget Perf Aug'!$J$5,'Budget Perf Aug'!$L$5,'Budget Perf Aug'!$R$5,'Budget Perf Aug'!$T$5,'Budget Perf Aug'!$J$6,'Budget Perf Aug'!$L$6,'Budget Perf Aug'!$R$6,'Budget Perf Aug'!$T$6,'Budget Perf Aug'!$J$7,'Budget Perf Aug'!$L$7,'Budget Perf Aug'!$R$7,'Budget Perf Aug'!$T$7,'Budget Perf Aug'!$J$8,'Budget Perf Aug'!$L$8,'Budget Perf Aug'!$R$8,'Budget Perf Aug'!$T$8</definedName>
    <definedName name="QB_FORMULA_0" localSheetId="1" hidden="1">'I&amp;E Aug YTD 22 v 21'!$J$5,'I&amp;E Aug YTD 22 v 21'!$L$5,'I&amp;E Aug YTD 22 v 21'!$J$6,'I&amp;E Aug YTD 22 v 21'!$L$6,'I&amp;E Aug YTD 22 v 21'!$J$7,'I&amp;E Aug YTD 22 v 21'!$L$7,'I&amp;E Aug YTD 22 v 21'!$J$8,'I&amp;E Aug YTD 22 v 21'!$L$8,'I&amp;E Aug YTD 22 v 21'!$J$9,'I&amp;E Aug YTD 22 v 21'!$L$9,'I&amp;E Aug YTD 22 v 21'!$J$10,'I&amp;E Aug YTD 22 v 21'!$L$10,'I&amp;E Aug YTD 22 v 21'!$J$11,'I&amp;E Aug YTD 22 v 21'!$L$11,'I&amp;E Aug YTD 22 v 21'!$J$12,'I&amp;E Aug YTD 22 v 21'!$L$12</definedName>
    <definedName name="QB_FORMULA_1" localSheetId="2" hidden="1">'Bal Sheet Aug 22 v 21'!$F$14,'Bal Sheet Aug 22 v 21'!$H$14,'Bal Sheet Aug 22 v 21'!$J$14,'Bal Sheet Aug 22 v 21'!$L$14,'Bal Sheet Aug 22 v 21'!$J$16,'Bal Sheet Aug 22 v 21'!$L$16,'Bal Sheet Aug 22 v 21'!$J$17,'Bal Sheet Aug 22 v 21'!$L$17,'Bal Sheet Aug 22 v 21'!$J$18,'Bal Sheet Aug 22 v 21'!$L$18,'Bal Sheet Aug 22 v 21'!$J$19,'Bal Sheet Aug 22 v 21'!$L$19,'Bal Sheet Aug 22 v 21'!$F$20,'Bal Sheet Aug 22 v 21'!$H$20,'Bal Sheet Aug 22 v 21'!$J$20,'Bal Sheet Aug 22 v 21'!$L$20</definedName>
    <definedName name="QB_FORMULA_1" localSheetId="0" hidden="1">'Budget Perf Aug'!$J$9,'Budget Perf Aug'!$L$9,'Budget Perf Aug'!$R$9,'Budget Perf Aug'!$T$9,'Budget Perf Aug'!$J$10,'Budget Perf Aug'!$L$10,'Budget Perf Aug'!$R$10,'Budget Perf Aug'!$T$10,'Budget Perf Aug'!$J$11,'Budget Perf Aug'!$L$11,'Budget Perf Aug'!$R$11,'Budget Perf Aug'!$T$11,'Budget Perf Aug'!$J$12,'Budget Perf Aug'!$L$12,'Budget Perf Aug'!$R$12,'Budget Perf Aug'!$T$12</definedName>
    <definedName name="QB_FORMULA_1" localSheetId="1" hidden="1">'I&amp;E Aug YTD 22 v 21'!$J$13,'I&amp;E Aug YTD 22 v 21'!$L$13,'I&amp;E Aug YTD 22 v 21'!$J$14,'I&amp;E Aug YTD 22 v 21'!$L$14,'I&amp;E Aug YTD 22 v 21'!$J$15,'I&amp;E Aug YTD 22 v 21'!$L$15,'I&amp;E Aug YTD 22 v 21'!$J$16,'I&amp;E Aug YTD 22 v 21'!$L$16,'I&amp;E Aug YTD 22 v 21'!$J$17,'I&amp;E Aug YTD 22 v 21'!$L$17,'I&amp;E Aug YTD 22 v 21'!$J$18,'I&amp;E Aug YTD 22 v 21'!$L$18,'I&amp;E Aug YTD 22 v 21'!$F$19,'I&amp;E Aug YTD 22 v 21'!$H$19,'I&amp;E Aug YTD 22 v 21'!$J$19,'I&amp;E Aug YTD 22 v 21'!$L$19</definedName>
    <definedName name="QB_FORMULA_10" localSheetId="0" hidden="1">'Budget Perf Aug'!$R$43,'Budget Perf Aug'!$T$43,'Budget Perf Aug'!$V$43,'Budget Perf Aug'!$F$44,'Budget Perf Aug'!$H$44,'Budget Perf Aug'!$J$44,'Budget Perf Aug'!$L$44,'Budget Perf Aug'!$N$44,'Budget Perf Aug'!$P$44,'Budget Perf Aug'!$R$44,'Budget Perf Aug'!$T$44,'Budget Perf Aug'!$V$44,'Budget Perf Aug'!$J$47,'Budget Perf Aug'!$L$47,'Budget Perf Aug'!$R$47,'Budget Perf Aug'!$T$47</definedName>
    <definedName name="QB_FORMULA_11" localSheetId="0" hidden="1">'Budget Perf Aug'!$J$48,'Budget Perf Aug'!$L$48,'Budget Perf Aug'!$R$48,'Budget Perf Aug'!$T$48,'Budget Perf Aug'!$F$49,'Budget Perf Aug'!$H$49,'Budget Perf Aug'!$J$49,'Budget Perf Aug'!$L$49,'Budget Perf Aug'!$N$49,'Budget Perf Aug'!$P$49,'Budget Perf Aug'!$R$49,'Budget Perf Aug'!$T$49,'Budget Perf Aug'!$V$49,'Budget Perf Aug'!$F$50,'Budget Perf Aug'!$H$50,'Budget Perf Aug'!$J$50</definedName>
    <definedName name="QB_FORMULA_12" localSheetId="0" hidden="1">'Budget Perf Aug'!$L$50,'Budget Perf Aug'!$N$50,'Budget Perf Aug'!$P$50,'Budget Perf Aug'!$R$50,'Budget Perf Aug'!$T$50,'Budget Perf Aug'!$V$50,'Budget Perf Aug'!$F$51,'Budget Perf Aug'!$H$51,'Budget Perf Aug'!$J$51,'Budget Perf Aug'!$L$51,'Budget Perf Aug'!$N$51,'Budget Perf Aug'!$P$51,'Budget Perf Aug'!$R$51,'Budget Perf Aug'!$T$51,'Budget Perf Aug'!$V$51</definedName>
    <definedName name="QB_FORMULA_2" localSheetId="2" hidden="1">'Bal Sheet Aug 22 v 21'!$F$21,'Bal Sheet Aug 22 v 21'!$H$21,'Bal Sheet Aug 22 v 21'!$J$21,'Bal Sheet Aug 22 v 21'!$L$21,'Bal Sheet Aug 22 v 21'!$J$23,'Bal Sheet Aug 22 v 21'!$L$23,'Bal Sheet Aug 22 v 21'!$J$24,'Bal Sheet Aug 22 v 21'!$L$24,'Bal Sheet Aug 22 v 21'!$J$25,'Bal Sheet Aug 22 v 21'!$L$25,'Bal Sheet Aug 22 v 21'!$F$26,'Bal Sheet Aug 22 v 21'!$H$26,'Bal Sheet Aug 22 v 21'!$J$26,'Bal Sheet Aug 22 v 21'!$L$26,'Bal Sheet Aug 22 v 21'!$F$27,'Bal Sheet Aug 22 v 21'!$H$27</definedName>
    <definedName name="QB_FORMULA_2" localSheetId="0" hidden="1">'Budget Perf Aug'!$J$13,'Budget Perf Aug'!$L$13,'Budget Perf Aug'!$R$13,'Budget Perf Aug'!$T$13,'Budget Perf Aug'!$J$14,'Budget Perf Aug'!$L$14,'Budget Perf Aug'!$R$14,'Budget Perf Aug'!$T$14,'Budget Perf Aug'!$J$15,'Budget Perf Aug'!$L$15,'Budget Perf Aug'!$R$15,'Budget Perf Aug'!$T$15,'Budget Perf Aug'!$J$16,'Budget Perf Aug'!$L$16,'Budget Perf Aug'!$R$16,'Budget Perf Aug'!$T$16</definedName>
    <definedName name="QB_FORMULA_2" localSheetId="1" hidden="1">'I&amp;E Aug YTD 22 v 21'!$F$20,'I&amp;E Aug YTD 22 v 21'!$H$20,'I&amp;E Aug YTD 22 v 21'!$J$20,'I&amp;E Aug YTD 22 v 21'!$L$20,'I&amp;E Aug YTD 22 v 21'!$J$22,'I&amp;E Aug YTD 22 v 21'!$L$22,'I&amp;E Aug YTD 22 v 21'!$J$23,'I&amp;E Aug YTD 22 v 21'!$L$23,'I&amp;E Aug YTD 22 v 21'!$J$24,'I&amp;E Aug YTD 22 v 21'!$L$24,'I&amp;E Aug YTD 22 v 21'!$J$25,'I&amp;E Aug YTD 22 v 21'!$L$25,'I&amp;E Aug YTD 22 v 21'!$J$26,'I&amp;E Aug YTD 22 v 21'!$L$26,'I&amp;E Aug YTD 22 v 21'!$J$27,'I&amp;E Aug YTD 22 v 21'!$L$27</definedName>
    <definedName name="QB_FORMULA_3" localSheetId="2" hidden="1">'Bal Sheet Aug 22 v 21'!$J$27,'Bal Sheet Aug 22 v 21'!$L$27,'Bal Sheet Aug 22 v 21'!$J$32,'Bal Sheet Aug 22 v 21'!$L$32,'Bal Sheet Aug 22 v 21'!$F$33,'Bal Sheet Aug 22 v 21'!$H$33,'Bal Sheet Aug 22 v 21'!$J$33,'Bal Sheet Aug 22 v 21'!$L$33,'Bal Sheet Aug 22 v 21'!$J$35,'Bal Sheet Aug 22 v 21'!$L$35,'Bal Sheet Aug 22 v 21'!$J$36,'Bal Sheet Aug 22 v 21'!$L$36,'Bal Sheet Aug 22 v 21'!$F$37,'Bal Sheet Aug 22 v 21'!$H$37,'Bal Sheet Aug 22 v 21'!$J$37,'Bal Sheet Aug 22 v 21'!$L$37</definedName>
    <definedName name="QB_FORMULA_3" localSheetId="0" hidden="1">'Budget Perf Aug'!$J$17,'Budget Perf Aug'!$L$17,'Budget Perf Aug'!$R$17,'Budget Perf Aug'!$T$17,'Budget Perf Aug'!$J$18,'Budget Perf Aug'!$L$18,'Budget Perf Aug'!$R$18,'Budget Perf Aug'!$T$18,'Budget Perf Aug'!$J$19,'Budget Perf Aug'!$L$19,'Budget Perf Aug'!$R$19,'Budget Perf Aug'!$T$19,'Budget Perf Aug'!$J$20,'Budget Perf Aug'!$L$20,'Budget Perf Aug'!$R$20,'Budget Perf Aug'!$T$20</definedName>
    <definedName name="QB_FORMULA_3" localSheetId="1" hidden="1">'I&amp;E Aug YTD 22 v 21'!$J$28,'I&amp;E Aug YTD 22 v 21'!$L$28,'I&amp;E Aug YTD 22 v 21'!$J$29,'I&amp;E Aug YTD 22 v 21'!$L$29,'I&amp;E Aug YTD 22 v 21'!$J$30,'I&amp;E Aug YTD 22 v 21'!$L$30,'I&amp;E Aug YTD 22 v 21'!$J$31,'I&amp;E Aug YTD 22 v 21'!$L$31,'I&amp;E Aug YTD 22 v 21'!$J$32,'I&amp;E Aug YTD 22 v 21'!$L$32,'I&amp;E Aug YTD 22 v 21'!$J$33,'I&amp;E Aug YTD 22 v 21'!$L$33,'I&amp;E Aug YTD 22 v 21'!$J$34,'I&amp;E Aug YTD 22 v 21'!$L$34,'I&amp;E Aug YTD 22 v 21'!$F$35,'I&amp;E Aug YTD 22 v 21'!$H$35</definedName>
    <definedName name="QB_FORMULA_4" localSheetId="2" hidden="1">'Bal Sheet Aug 22 v 21'!$J$39,'Bal Sheet Aug 22 v 21'!$L$39,'Bal Sheet Aug 22 v 21'!$J$40,'Bal Sheet Aug 22 v 21'!$L$40,'Bal Sheet Aug 22 v 21'!$J$41,'Bal Sheet Aug 22 v 21'!$L$41,'Bal Sheet Aug 22 v 21'!$J$42,'Bal Sheet Aug 22 v 21'!$L$42,'Bal Sheet Aug 22 v 21'!$F$43,'Bal Sheet Aug 22 v 21'!$H$43,'Bal Sheet Aug 22 v 21'!$J$43,'Bal Sheet Aug 22 v 21'!$L$43,'Bal Sheet Aug 22 v 21'!$F$44,'Bal Sheet Aug 22 v 21'!$H$44,'Bal Sheet Aug 22 v 21'!$J$44,'Bal Sheet Aug 22 v 21'!$L$44</definedName>
    <definedName name="QB_FORMULA_4" localSheetId="0" hidden="1">'Budget Perf Aug'!$J$21,'Budget Perf Aug'!$L$21,'Budget Perf Aug'!$R$21,'Budget Perf Aug'!$T$21,'Budget Perf Aug'!$J$23,'Budget Perf Aug'!$L$23,'Budget Perf Aug'!$R$23,'Budget Perf Aug'!$T$23,'Budget Perf Aug'!$F$24,'Budget Perf Aug'!$H$24,'Budget Perf Aug'!$J$24,'Budget Perf Aug'!$L$24,'Budget Perf Aug'!$N$24,'Budget Perf Aug'!$P$24,'Budget Perf Aug'!$R$24,'Budget Perf Aug'!$T$24</definedName>
    <definedName name="QB_FORMULA_4" localSheetId="1" hidden="1">'I&amp;E Aug YTD 22 v 21'!$J$35,'I&amp;E Aug YTD 22 v 21'!$L$35,'I&amp;E Aug YTD 22 v 21'!$F$36,'I&amp;E Aug YTD 22 v 21'!$H$36,'I&amp;E Aug YTD 22 v 21'!$J$36,'I&amp;E Aug YTD 22 v 21'!$L$36,'I&amp;E Aug YTD 22 v 21'!$J$39,'I&amp;E Aug YTD 22 v 21'!$L$39,'I&amp;E Aug YTD 22 v 21'!$F$40,'I&amp;E Aug YTD 22 v 21'!$H$40,'I&amp;E Aug YTD 22 v 21'!$J$40,'I&amp;E Aug YTD 22 v 21'!$L$40,'I&amp;E Aug YTD 22 v 21'!$F$41,'I&amp;E Aug YTD 22 v 21'!$H$41,'I&amp;E Aug YTD 22 v 21'!$J$41,'I&amp;E Aug YTD 22 v 21'!$L$41</definedName>
    <definedName name="QB_FORMULA_5" localSheetId="2" hidden="1">'Bal Sheet Aug 22 v 21'!$F$45,'Bal Sheet Aug 22 v 21'!$H$45,'Bal Sheet Aug 22 v 21'!$J$45,'Bal Sheet Aug 22 v 21'!$L$45,'Bal Sheet Aug 22 v 21'!$J$47,'Bal Sheet Aug 22 v 21'!$L$47,'Bal Sheet Aug 22 v 21'!$J$48,'Bal Sheet Aug 22 v 21'!$L$48,'Bal Sheet Aug 22 v 21'!$J$49,'Bal Sheet Aug 22 v 21'!$L$49,'Bal Sheet Aug 22 v 21'!$J$50,'Bal Sheet Aug 22 v 21'!$L$50,'Bal Sheet Aug 22 v 21'!$F$51,'Bal Sheet Aug 22 v 21'!$H$51,'Bal Sheet Aug 22 v 21'!$J$51,'Bal Sheet Aug 22 v 21'!$L$51</definedName>
    <definedName name="QB_FORMULA_5" localSheetId="0" hidden="1">'Budget Perf Aug'!$V$24,'Budget Perf Aug'!$F$25,'Budget Perf Aug'!$H$25,'Budget Perf Aug'!$J$25,'Budget Perf Aug'!$L$25,'Budget Perf Aug'!$N$25,'Budget Perf Aug'!$P$25,'Budget Perf Aug'!$R$25,'Budget Perf Aug'!$T$25,'Budget Perf Aug'!$V$25,'Budget Perf Aug'!$J$27,'Budget Perf Aug'!$L$27,'Budget Perf Aug'!$R$27,'Budget Perf Aug'!$T$27,'Budget Perf Aug'!$J$28,'Budget Perf Aug'!$L$28</definedName>
    <definedName name="QB_FORMULA_5" localSheetId="1" hidden="1">'I&amp;E Aug YTD 22 v 21'!$F$42,'I&amp;E Aug YTD 22 v 21'!$H$42,'I&amp;E Aug YTD 22 v 21'!$J$42,'I&amp;E Aug YTD 22 v 21'!$L$42</definedName>
    <definedName name="QB_FORMULA_6" localSheetId="2" hidden="1">'Bal Sheet Aug 22 v 21'!$F$52,'Bal Sheet Aug 22 v 21'!$H$52,'Bal Sheet Aug 22 v 21'!$J$52,'Bal Sheet Aug 22 v 21'!$L$52</definedName>
    <definedName name="QB_FORMULA_6" localSheetId="0" hidden="1">'Budget Perf Aug'!$R$28,'Budget Perf Aug'!$T$28,'Budget Perf Aug'!$J$29,'Budget Perf Aug'!$L$29,'Budget Perf Aug'!$R$29,'Budget Perf Aug'!$T$29,'Budget Perf Aug'!$J$30,'Budget Perf Aug'!$L$30,'Budget Perf Aug'!$R$30,'Budget Perf Aug'!$T$30,'Budget Perf Aug'!$J$31,'Budget Perf Aug'!$L$31,'Budget Perf Aug'!$R$31,'Budget Perf Aug'!$T$31,'Budget Perf Aug'!$J$32,'Budget Perf Aug'!$L$32</definedName>
    <definedName name="QB_FORMULA_7" localSheetId="0" hidden="1">'Budget Perf Aug'!$R$32,'Budget Perf Aug'!$T$32,'Budget Perf Aug'!$J$33,'Budget Perf Aug'!$L$33,'Budget Perf Aug'!$R$33,'Budget Perf Aug'!$T$33,'Budget Perf Aug'!$J$34,'Budget Perf Aug'!$L$34,'Budget Perf Aug'!$R$34,'Budget Perf Aug'!$T$34,'Budget Perf Aug'!$J$35,'Budget Perf Aug'!$L$35,'Budget Perf Aug'!$R$35,'Budget Perf Aug'!$T$35,'Budget Perf Aug'!$J$36,'Budget Perf Aug'!$L$36</definedName>
    <definedName name="QB_FORMULA_8" localSheetId="0" hidden="1">'Budget Perf Aug'!$R$36,'Budget Perf Aug'!$T$36,'Budget Perf Aug'!$J$37,'Budget Perf Aug'!$L$37,'Budget Perf Aug'!$R$37,'Budget Perf Aug'!$T$37,'Budget Perf Aug'!$J$38,'Budget Perf Aug'!$L$38,'Budget Perf Aug'!$R$38,'Budget Perf Aug'!$T$38,'Budget Perf Aug'!$J$39,'Budget Perf Aug'!$L$39,'Budget Perf Aug'!$R$39,'Budget Perf Aug'!$T$39,'Budget Perf Aug'!$J$40,'Budget Perf Aug'!$L$40</definedName>
    <definedName name="QB_FORMULA_9" localSheetId="0" hidden="1">'Budget Perf Aug'!$R$40,'Budget Perf Aug'!$T$40,'Budget Perf Aug'!$J$41,'Budget Perf Aug'!$L$41,'Budget Perf Aug'!$R$41,'Budget Perf Aug'!$T$41,'Budget Perf Aug'!$J$42,'Budget Perf Aug'!$L$42,'Budget Perf Aug'!$R$42,'Budget Perf Aug'!$T$42,'Budget Perf Aug'!$F$43,'Budget Perf Aug'!$H$43,'Budget Perf Aug'!$J$43,'Budget Perf Aug'!$L$43,'Budget Perf Aug'!$N$43,'Budget Perf Aug'!$P$43</definedName>
    <definedName name="QB_ROW_1" localSheetId="2" hidden="1">'Bal Sheet Aug 22 v 21'!$A$3</definedName>
    <definedName name="QB_ROW_10031" localSheetId="2" hidden="1">'Bal Sheet Aug 22 v 21'!$D$31</definedName>
    <definedName name="QB_ROW_1011" localSheetId="2" hidden="1">'Bal Sheet Aug 22 v 21'!$B$4</definedName>
    <definedName name="QB_ROW_10331" localSheetId="2" hidden="1">'Bal Sheet Aug 22 v 21'!$D$33</definedName>
    <definedName name="QB_ROW_103330" localSheetId="2" hidden="1">'Bal Sheet Aug 22 v 21'!$D$17</definedName>
    <definedName name="QB_ROW_11031" localSheetId="2" hidden="1">'Bal Sheet Aug 22 v 21'!$D$34</definedName>
    <definedName name="QB_ROW_11331" localSheetId="2" hidden="1">'Bal Sheet Aug 22 v 21'!$D$37</definedName>
    <definedName name="QB_ROW_12031" localSheetId="2" hidden="1">'Bal Sheet Aug 22 v 21'!$D$38</definedName>
    <definedName name="QB_ROW_12331" localSheetId="2" hidden="1">'Bal Sheet Aug 22 v 21'!$D$43</definedName>
    <definedName name="QB_ROW_1311" localSheetId="2" hidden="1">'Bal Sheet Aug 22 v 21'!$B$21</definedName>
    <definedName name="QB_ROW_137340" localSheetId="0" hidden="1">'Budget Perf Aug'!$E$29</definedName>
    <definedName name="QB_ROW_137340" localSheetId="1" hidden="1">'I&amp;E Aug YTD 22 v 21'!$E$24</definedName>
    <definedName name="QB_ROW_14011" localSheetId="2" hidden="1">'Bal Sheet Aug 22 v 21'!$B$46</definedName>
    <definedName name="QB_ROW_14311" localSheetId="2" hidden="1">'Bal Sheet Aug 22 v 21'!$B$51</definedName>
    <definedName name="QB_ROW_161220" localSheetId="2" hidden="1">'Bal Sheet Aug 22 v 21'!$C$24</definedName>
    <definedName name="QB_ROW_17221" localSheetId="2" hidden="1">'Bal Sheet Aug 22 v 21'!$C$50</definedName>
    <definedName name="QB_ROW_174230" localSheetId="2" hidden="1">'Bal Sheet Aug 22 v 21'!$D$13</definedName>
    <definedName name="QB_ROW_18301" localSheetId="0" hidden="1">'Budget Perf Aug'!$A$51</definedName>
    <definedName name="QB_ROW_18301" localSheetId="1" hidden="1">'I&amp;E Aug YTD 22 v 21'!$A$42</definedName>
    <definedName name="QB_ROW_183240" localSheetId="2" hidden="1">'Bal Sheet Aug 22 v 21'!$E$39</definedName>
    <definedName name="QB_ROW_187230" localSheetId="2" hidden="1">'Bal Sheet Aug 22 v 21'!$D$19</definedName>
    <definedName name="QB_ROW_19011" localSheetId="0" hidden="1">'Budget Perf Aug'!$B$3</definedName>
    <definedName name="QB_ROW_19011" localSheetId="1" hidden="1">'I&amp;E Aug YTD 22 v 21'!$B$3</definedName>
    <definedName name="QB_ROW_19311" localSheetId="0" hidden="1">'Budget Perf Aug'!$B$44</definedName>
    <definedName name="QB_ROW_19311" localSheetId="1" hidden="1">'I&amp;E Aug YTD 22 v 21'!$B$36</definedName>
    <definedName name="QB_ROW_20031" localSheetId="0" hidden="1">'Budget Perf Aug'!$D$4</definedName>
    <definedName name="QB_ROW_20031" localSheetId="1" hidden="1">'I&amp;E Aug YTD 22 v 21'!$D$4</definedName>
    <definedName name="QB_ROW_2021" localSheetId="2" hidden="1">'Bal Sheet Aug 22 v 21'!$C$5</definedName>
    <definedName name="QB_ROW_202340" localSheetId="0" hidden="1">'Budget Perf Aug'!$E$5</definedName>
    <definedName name="QB_ROW_202340" localSheetId="1" hidden="1">'I&amp;E Aug YTD 22 v 21'!$E$5</definedName>
    <definedName name="QB_ROW_20331" localSheetId="0" hidden="1">'Budget Perf Aug'!$D$24</definedName>
    <definedName name="QB_ROW_20331" localSheetId="1" hidden="1">'I&amp;E Aug YTD 22 v 21'!$D$19</definedName>
    <definedName name="QB_ROW_21031" localSheetId="0" hidden="1">'Budget Perf Aug'!$D$26</definedName>
    <definedName name="QB_ROW_21031" localSheetId="1" hidden="1">'I&amp;E Aug YTD 22 v 21'!$D$21</definedName>
    <definedName name="QB_ROW_21331" localSheetId="0" hidden="1">'Budget Perf Aug'!$D$43</definedName>
    <definedName name="QB_ROW_21331" localSheetId="1" hidden="1">'I&amp;E Aug YTD 22 v 21'!$D$35</definedName>
    <definedName name="QB_ROW_216340" localSheetId="0" hidden="1">'Budget Perf Aug'!$E$27</definedName>
    <definedName name="QB_ROW_216340" localSheetId="1" hidden="1">'I&amp;E Aug YTD 22 v 21'!$E$22</definedName>
    <definedName name="QB_ROW_22011" localSheetId="0" hidden="1">'Budget Perf Aug'!$B$45</definedName>
    <definedName name="QB_ROW_22011" localSheetId="1" hidden="1">'I&amp;E Aug YTD 22 v 21'!$B$37</definedName>
    <definedName name="QB_ROW_22311" localSheetId="0" hidden="1">'Budget Perf Aug'!$B$50</definedName>
    <definedName name="QB_ROW_22311" localSheetId="1" hidden="1">'I&amp;E Aug YTD 22 v 21'!$B$41</definedName>
    <definedName name="QB_ROW_223340" localSheetId="0" hidden="1">'Budget Perf Aug'!$E$28</definedName>
    <definedName name="QB_ROW_223340" localSheetId="1" hidden="1">'I&amp;E Aug YTD 22 v 21'!$E$23</definedName>
    <definedName name="QB_ROW_2321" localSheetId="2" hidden="1">'Bal Sheet Aug 22 v 21'!$C$10</definedName>
    <definedName name="QB_ROW_24021" localSheetId="0" hidden="1">'Budget Perf Aug'!$C$46</definedName>
    <definedName name="QB_ROW_24021" localSheetId="1" hidden="1">'I&amp;E Aug YTD 22 v 21'!$C$38</definedName>
    <definedName name="QB_ROW_24321" localSheetId="0" hidden="1">'Budget Perf Aug'!$C$49</definedName>
    <definedName name="QB_ROW_24321" localSheetId="1" hidden="1">'I&amp;E Aug YTD 22 v 21'!$C$40</definedName>
    <definedName name="QB_ROW_255340" localSheetId="0" hidden="1">'Budget Perf Aug'!$E$30</definedName>
    <definedName name="QB_ROW_255340" localSheetId="1" hidden="1">'I&amp;E Aug YTD 22 v 21'!$E$25</definedName>
    <definedName name="QB_ROW_301" localSheetId="2" hidden="1">'Bal Sheet Aug 22 v 21'!$A$27</definedName>
    <definedName name="QB_ROW_3021" localSheetId="2" hidden="1">'Bal Sheet Aug 22 v 21'!$C$11</definedName>
    <definedName name="QB_ROW_312340" localSheetId="0" hidden="1">'Budget Perf Aug'!$E$12</definedName>
    <definedName name="QB_ROW_312340" localSheetId="1" hidden="1">'I&amp;E Aug YTD 22 v 21'!$E$11</definedName>
    <definedName name="QB_ROW_32320" localSheetId="2" hidden="1">'Bal Sheet Aug 22 v 21'!$C$23</definedName>
    <definedName name="QB_ROW_3321" localSheetId="2" hidden="1">'Bal Sheet Aug 22 v 21'!$C$14</definedName>
    <definedName name="QB_ROW_3340" localSheetId="2" hidden="1">'Bal Sheet Aug 22 v 21'!$E$40</definedName>
    <definedName name="QB_ROW_344340" localSheetId="0" hidden="1">'Budget Perf Aug'!$E$14</definedName>
    <definedName name="QB_ROW_344340" localSheetId="1" hidden="1">'I&amp;E Aug YTD 22 v 21'!$E$12</definedName>
    <definedName name="QB_ROW_348340" localSheetId="0" hidden="1">'Budget Perf Aug'!$E$32</definedName>
    <definedName name="QB_ROW_348340" localSheetId="1" hidden="1">'I&amp;E Aug YTD 22 v 21'!$E$27</definedName>
    <definedName name="QB_ROW_368340" localSheetId="0" hidden="1">'Budget Perf Aug'!$E$33</definedName>
    <definedName name="QB_ROW_368340" localSheetId="1" hidden="1">'I&amp;E Aug YTD 22 v 21'!$E$28</definedName>
    <definedName name="QB_ROW_37220" localSheetId="2" hidden="1">'Bal Sheet Aug 22 v 21'!$C$25</definedName>
    <definedName name="QB_ROW_375340" localSheetId="0" hidden="1">'Budget Perf Aug'!$E$16</definedName>
    <definedName name="QB_ROW_375340" localSheetId="1" hidden="1">'I&amp;E Aug YTD 22 v 21'!$E$13</definedName>
    <definedName name="QB_ROW_381340" localSheetId="0" hidden="1">'Budget Perf Aug'!$E$17</definedName>
    <definedName name="QB_ROW_381340" localSheetId="1" hidden="1">'I&amp;E Aug YTD 22 v 21'!$E$14</definedName>
    <definedName name="QB_ROW_386340" localSheetId="0" hidden="1">'Budget Perf Aug'!$E$34</definedName>
    <definedName name="QB_ROW_386340" localSheetId="1" hidden="1">'I&amp;E Aug YTD 22 v 21'!$E$29</definedName>
    <definedName name="QB_ROW_4021" localSheetId="2" hidden="1">'Bal Sheet Aug 22 v 21'!$C$15</definedName>
    <definedName name="QB_ROW_407340" localSheetId="0" hidden="1">'Budget Perf Aug'!$E$20</definedName>
    <definedName name="QB_ROW_407340" localSheetId="1" hidden="1">'I&amp;E Aug YTD 22 v 21'!$E$16</definedName>
    <definedName name="QB_ROW_412340" localSheetId="0" hidden="1">'Budget Perf Aug'!$E$37</definedName>
    <definedName name="QB_ROW_412340" localSheetId="1" hidden="1">'I&amp;E Aug YTD 22 v 21'!$E$31</definedName>
    <definedName name="QB_ROW_4230" localSheetId="2" hidden="1">'Bal Sheet Aug 22 v 21'!$D$12</definedName>
    <definedName name="QB_ROW_4321" localSheetId="2" hidden="1">'Bal Sheet Aug 22 v 21'!$C$20</definedName>
    <definedName name="QB_ROW_43240" localSheetId="2" hidden="1">'Bal Sheet Aug 22 v 21'!$E$32</definedName>
    <definedName name="QB_ROW_45240" localSheetId="2" hidden="1">'Bal Sheet Aug 22 v 21'!$E$35</definedName>
    <definedName name="QB_ROW_457240" localSheetId="0" hidden="1">'Budget Perf Aug'!$E$23</definedName>
    <definedName name="QB_ROW_457240" localSheetId="1" hidden="1">'I&amp;E Aug YTD 22 v 21'!$E$18</definedName>
    <definedName name="QB_ROW_5011" localSheetId="2" hidden="1">'Bal Sheet Aug 22 v 21'!$B$22</definedName>
    <definedName name="QB_ROW_512240" localSheetId="0" hidden="1">'Budget Perf Aug'!$E$40</definedName>
    <definedName name="QB_ROW_512240" localSheetId="1" hidden="1">'I&amp;E Aug YTD 22 v 21'!$E$34</definedName>
    <definedName name="QB_ROW_514240" localSheetId="0" hidden="1">'Budget Perf Aug'!$E$41</definedName>
    <definedName name="QB_ROW_5311" localSheetId="2" hidden="1">'Bal Sheet Aug 22 v 21'!$B$26</definedName>
    <definedName name="QB_ROW_539330" localSheetId="2" hidden="1">'Bal Sheet Aug 22 v 21'!$D$18</definedName>
    <definedName name="QB_ROW_572240" localSheetId="0" hidden="1">'Budget Perf Aug'!$E$39</definedName>
    <definedName name="QB_ROW_572240" localSheetId="1" hidden="1">'I&amp;E Aug YTD 22 v 21'!$E$33</definedName>
    <definedName name="QB_ROW_574240" localSheetId="0" hidden="1">'Budget Perf Aug'!$E$31</definedName>
    <definedName name="QB_ROW_574240" localSheetId="1" hidden="1">'I&amp;E Aug YTD 22 v 21'!$E$26</definedName>
    <definedName name="QB_ROW_595340" localSheetId="0" hidden="1">'Budget Perf Aug'!$E$8</definedName>
    <definedName name="QB_ROW_595340" localSheetId="1" hidden="1">'I&amp;E Aug YTD 22 v 21'!$E$8</definedName>
    <definedName name="QB_ROW_599320" localSheetId="2" hidden="1">'Bal Sheet Aug 22 v 21'!$C$47</definedName>
    <definedName name="QB_ROW_60240" localSheetId="0" hidden="1">'Budget Perf Aug'!$E$42</definedName>
    <definedName name="QB_ROW_616230" localSheetId="2" hidden="1">'Bal Sheet Aug 22 v 21'!$D$6</definedName>
    <definedName name="QB_ROW_618330" localSheetId="2" hidden="1">'Bal Sheet Aug 22 v 21'!$D$8</definedName>
    <definedName name="QB_ROW_619240" localSheetId="0" hidden="1">'Budget Perf Aug'!$E$21</definedName>
    <definedName name="QB_ROW_620330" localSheetId="2" hidden="1">'Bal Sheet Aug 22 v 21'!$D$16</definedName>
    <definedName name="QB_ROW_629340" localSheetId="2" hidden="1">'Bal Sheet Aug 22 v 21'!$E$42</definedName>
    <definedName name="QB_ROW_63230" localSheetId="0" hidden="1">'Budget Perf Aug'!$D$47</definedName>
    <definedName name="QB_ROW_63230" localSheetId="1" hidden="1">'I&amp;E Aug YTD 22 v 21'!$D$39</definedName>
    <definedName name="QB_ROW_638340" localSheetId="0" hidden="1">'Budget Perf Aug'!$E$38</definedName>
    <definedName name="QB_ROW_638340" localSheetId="1" hidden="1">'I&amp;E Aug YTD 22 v 21'!$E$32</definedName>
    <definedName name="QB_ROW_640340" localSheetId="0" hidden="1">'Budget Perf Aug'!$E$10</definedName>
    <definedName name="QB_ROW_640340" localSheetId="1" hidden="1">'I&amp;E Aug YTD 22 v 21'!$E$10</definedName>
    <definedName name="QB_ROW_64220" localSheetId="2" hidden="1">'Bal Sheet Aug 22 v 21'!$C$48</definedName>
    <definedName name="QB_ROW_647340" localSheetId="2" hidden="1">'Bal Sheet Aug 22 v 21'!$E$41</definedName>
    <definedName name="QB_ROW_657230" localSheetId="2" hidden="1">'Bal Sheet Aug 22 v 21'!$D$7</definedName>
    <definedName name="QB_ROW_660240" localSheetId="0" hidden="1">'Budget Perf Aug'!$E$13</definedName>
    <definedName name="QB_ROW_683240" localSheetId="0" hidden="1">'Budget Perf Aug'!$E$22</definedName>
    <definedName name="QB_ROW_683240" localSheetId="1" hidden="1">'I&amp;E Aug YTD 22 v 21'!$E$17</definedName>
    <definedName name="QB_ROW_686240" localSheetId="0" hidden="1">'Budget Perf Aug'!$E$11</definedName>
    <definedName name="QB_ROW_697230" localSheetId="0" hidden="1">'Budget Perf Aug'!$D$48</definedName>
    <definedName name="QB_ROW_7001" localSheetId="2" hidden="1">'Bal Sheet Aug 22 v 21'!$A$28</definedName>
    <definedName name="QB_ROW_720240" localSheetId="0" hidden="1">'Budget Perf Aug'!$E$15</definedName>
    <definedName name="QB_ROW_722240" localSheetId="0" hidden="1">'Budget Perf Aug'!$E$35</definedName>
    <definedName name="QB_ROW_723240" localSheetId="0" hidden="1">'Budget Perf Aug'!$E$18</definedName>
    <definedName name="QB_ROW_725240" localSheetId="0" hidden="1">'Budget Perf Aug'!$E$36</definedName>
    <definedName name="QB_ROW_725240" localSheetId="1" hidden="1">'I&amp;E Aug YTD 22 v 21'!$E$30</definedName>
    <definedName name="QB_ROW_726240" localSheetId="0" hidden="1">'Budget Perf Aug'!$E$19</definedName>
    <definedName name="QB_ROW_726240" localSheetId="1" hidden="1">'I&amp;E Aug YTD 22 v 21'!$E$15</definedName>
    <definedName name="QB_ROW_7301" localSheetId="2" hidden="1">'Bal Sheet Aug 22 v 21'!$A$52</definedName>
    <definedName name="QB_ROW_733240" localSheetId="2" hidden="1">'Bal Sheet Aug 22 v 21'!$E$36</definedName>
    <definedName name="QB_ROW_74340" localSheetId="0" hidden="1">'Budget Perf Aug'!$E$6</definedName>
    <definedName name="QB_ROW_74340" localSheetId="1" hidden="1">'I&amp;E Aug YTD 22 v 21'!$E$6</definedName>
    <definedName name="QB_ROW_8011" localSheetId="2" hidden="1">'Bal Sheet Aug 22 v 21'!$B$29</definedName>
    <definedName name="QB_ROW_8230" localSheetId="2" hidden="1">'Bal Sheet Aug 22 v 21'!$D$9</definedName>
    <definedName name="QB_ROW_8311" localSheetId="2" hidden="1">'Bal Sheet Aug 22 v 21'!$B$45</definedName>
    <definedName name="QB_ROW_86321" localSheetId="0" hidden="1">'Budget Perf Aug'!$C$25</definedName>
    <definedName name="QB_ROW_86321" localSheetId="1" hidden="1">'I&amp;E Aug YTD 22 v 21'!$C$20</definedName>
    <definedName name="QB_ROW_86340" localSheetId="0" hidden="1">'Budget Perf Aug'!$E$9</definedName>
    <definedName name="QB_ROW_86340" localSheetId="1" hidden="1">'I&amp;E Aug YTD 22 v 21'!$E$9</definedName>
    <definedName name="QB_ROW_9021" localSheetId="2" hidden="1">'Bal Sheet Aug 22 v 21'!$C$30</definedName>
    <definedName name="QB_ROW_92220" localSheetId="2" hidden="1">'Bal Sheet Aug 22 v 21'!$C$49</definedName>
    <definedName name="QB_ROW_9321" localSheetId="2" hidden="1">'Bal Sheet Aug 22 v 21'!$C$44</definedName>
    <definedName name="QB_ROW_93340" localSheetId="0" hidden="1">'Budget Perf Aug'!$E$7</definedName>
    <definedName name="QB_ROW_93340" localSheetId="1" hidden="1">'I&amp;E Aug YTD 22 v 21'!$E$7</definedName>
    <definedName name="QBCANSUPPORTUPDATE" localSheetId="2">TRUE</definedName>
    <definedName name="QBCANSUPPORTUPDATE" localSheetId="0">TRUE</definedName>
    <definedName name="QBCANSUPPORTUPDATE" localSheetId="1">TRUE</definedName>
    <definedName name="QBCOMPANYFILENAME" localSheetId="2">"Q:\NBA_051614.QBW"</definedName>
    <definedName name="QBCOMPANYFILENAME" localSheetId="0">"Q:\NBA_051614.QBW"</definedName>
    <definedName name="QBCOMPANYFILENAME" localSheetId="1">"Q:\NBA_051614.QBW"</definedName>
    <definedName name="QBENDDATE" localSheetId="2">20220831</definedName>
    <definedName name="QBENDDATE" localSheetId="0">20220831</definedName>
    <definedName name="QBENDDATE" localSheetId="1">20220831</definedName>
    <definedName name="QBHEADERSONSCREEN" localSheetId="2">FALSE</definedName>
    <definedName name="QBHEADERSONSCREEN" localSheetId="0">FALSE</definedName>
    <definedName name="QBHEADERSONSCREEN" localSheetId="1">FALSE</definedName>
    <definedName name="QBMETADATASIZE" localSheetId="2">5924</definedName>
    <definedName name="QBMETADATASIZE" localSheetId="0">5924</definedName>
    <definedName name="QBMETADATASIZE" localSheetId="1">5924</definedName>
    <definedName name="QBPRESERVECOLOR" localSheetId="2">TRUE</definedName>
    <definedName name="QBPRESERVECOLOR" localSheetId="0">TRUE</definedName>
    <definedName name="QBPRESERVECOLOR" localSheetId="1">TRUE</definedName>
    <definedName name="QBPRESERVEFONT" localSheetId="2">TRUE</definedName>
    <definedName name="QBPRESERVEFONT" localSheetId="0">TRUE</definedName>
    <definedName name="QBPRESERVEFONT" localSheetId="1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SPACE" localSheetId="2">TRUE</definedName>
    <definedName name="QBPRESERVESPACE" localSheetId="0">TRUE</definedName>
    <definedName name="QBPRESERVESPACE" localSheetId="1">TRUE</definedName>
    <definedName name="QBREPORTCOLAXIS" localSheetId="2">0</definedName>
    <definedName name="QBREPORTCOLAXIS" localSheetId="0">0</definedName>
    <definedName name="QBREPORTCOLAXIS" localSheetId="1">0</definedName>
    <definedName name="QBREPORTCOMPANYID" localSheetId="2">"11701b9adf03428c85b3d03327b570fc"</definedName>
    <definedName name="QBREPORTCOMPANYID" localSheetId="0">"11701b9adf03428c85b3d03327b570fc"</definedName>
    <definedName name="QBREPORTCOMPANYID" localSheetId="1">"11701b9adf03428c85b3d03327b570fc"</definedName>
    <definedName name="QBREPORTCOMPARECOL_ANNUALBUDGET" localSheetId="2">FALSE</definedName>
    <definedName name="QBREPORTCOMPARECOL_ANNUALBUDGET" localSheetId="0">TRUE</definedName>
    <definedName name="QBREPORTCOMPARECOL_ANNUALBUDGET" localSheetId="1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BUDDIFF" localSheetId="2">FALSE</definedName>
    <definedName name="QBREPORTCOMPARECOL_BUDDIFF" localSheetId="0">TRUE</definedName>
    <definedName name="QBREPORTCOMPARECOL_BUDDIFF" localSheetId="1">FALSE</definedName>
    <definedName name="QBREPORTCOMPARECOL_BUDGET" localSheetId="2">FALSE</definedName>
    <definedName name="QBREPORTCOMPARECOL_BUDGET" localSheetId="0">TRUE</definedName>
    <definedName name="QBREPORTCOMPARECOL_BUDGET" localSheetId="1">FALSE</definedName>
    <definedName name="QBREPORTCOMPARECOL_BUDPCT" localSheetId="2">FALSE</definedName>
    <definedName name="QBREPORTCOMPARECOL_BUDPCT" localSheetId="0">TRUE</definedName>
    <definedName name="QBREPORTCOMPARECOL_BUDPCT" localSheetId="1">FALSE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YEAR" localSheetId="2">TRUE</definedName>
    <definedName name="QBREPORTCOMPARECOL_PREVYEAR" localSheetId="0">FALSE</definedName>
    <definedName name="QBREPORTCOMPARECOL_PREVYEAR" localSheetId="1">TRUE</definedName>
    <definedName name="QBREPORTCOMPARECOL_PYDIFF" localSheetId="2">TRUE</definedName>
    <definedName name="QBREPORTCOMPARECOL_PYDIFF" localSheetId="0">FALSE</definedName>
    <definedName name="QBREPORTCOMPARECOL_PYDIFF" localSheetId="1">TRUE</definedName>
    <definedName name="QBREPORTCOMPARECOL_PYPCT" localSheetId="2">TRUE</definedName>
    <definedName name="QBREPORTCOMPARECOL_PYPCT" localSheetId="0">FALSE</definedName>
    <definedName name="QBREPORTCOMPARECOL_PYPCT" localSheetId="1">TRUE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YTD" localSheetId="2">FALSE</definedName>
    <definedName name="QBREPORTCOMPARECOL_YTD" localSheetId="0">TRUE</definedName>
    <definedName name="QBREPORTCOMPARECOL_YTD" localSheetId="1">FALSE</definedName>
    <definedName name="QBREPORTCOMPARECOL_YTDBUDGET" localSheetId="2">FALSE</definedName>
    <definedName name="QBREPORTCOMPARECOL_YTDBUDGET" localSheetId="0">TRUE</definedName>
    <definedName name="QBREPORTCOMPARECOL_YTDBUDGET" localSheetId="1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ROWAXIS" localSheetId="2">9</definedName>
    <definedName name="QBREPORTROWAXIS" localSheetId="0">11</definedName>
    <definedName name="QBREPORTROWAXIS" localSheetId="1">11</definedName>
    <definedName name="QBREPORTSUBCOLAXIS" localSheetId="2">24</definedName>
    <definedName name="QBREPORTSUBCOLAXIS" localSheetId="0">24</definedName>
    <definedName name="QBREPORTSUBCOLAXIS" localSheetId="1">24</definedName>
    <definedName name="QBREPORTTYPE" localSheetId="2">5</definedName>
    <definedName name="QBREPORTTYPE" localSheetId="0">273</definedName>
    <definedName name="QBREPORTTYPE" localSheetId="1">0</definedName>
    <definedName name="QBROWHEADERS" localSheetId="2">5</definedName>
    <definedName name="QBROWHEADERS" localSheetId="0">5</definedName>
    <definedName name="QBROWHEADERS" localSheetId="1">5</definedName>
    <definedName name="QBSTARTDATE" localSheetId="2">20220831</definedName>
    <definedName name="QBSTARTDATE" localSheetId="0">20220801</definedName>
    <definedName name="QBSTARTDATE" localSheetId="1">20220101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1" i="3" l="1"/>
  <c r="T51" i="3"/>
  <c r="R51" i="3"/>
  <c r="P51" i="3"/>
  <c r="N51" i="3"/>
  <c r="L51" i="3"/>
  <c r="J51" i="3"/>
  <c r="H51" i="3"/>
  <c r="F51" i="3"/>
  <c r="V50" i="3"/>
  <c r="T50" i="3"/>
  <c r="R50" i="3"/>
  <c r="P50" i="3"/>
  <c r="N50" i="3"/>
  <c r="L50" i="3"/>
  <c r="J50" i="3"/>
  <c r="H50" i="3"/>
  <c r="F50" i="3"/>
  <c r="V49" i="3"/>
  <c r="T49" i="3"/>
  <c r="R49" i="3"/>
  <c r="P49" i="3"/>
  <c r="N49" i="3"/>
  <c r="L49" i="3"/>
  <c r="J49" i="3"/>
  <c r="H49" i="3"/>
  <c r="F49" i="3"/>
  <c r="T48" i="3"/>
  <c r="R48" i="3"/>
  <c r="L48" i="3"/>
  <c r="J48" i="3"/>
  <c r="T47" i="3"/>
  <c r="R47" i="3"/>
  <c r="L47" i="3"/>
  <c r="J47" i="3"/>
  <c r="V44" i="3"/>
  <c r="T44" i="3"/>
  <c r="R44" i="3"/>
  <c r="P44" i="3"/>
  <c r="N44" i="3"/>
  <c r="L44" i="3"/>
  <c r="J44" i="3"/>
  <c r="H44" i="3"/>
  <c r="F44" i="3"/>
  <c r="V43" i="3"/>
  <c r="T43" i="3"/>
  <c r="R43" i="3"/>
  <c r="P43" i="3"/>
  <c r="N43" i="3"/>
  <c r="L43" i="3"/>
  <c r="J43" i="3"/>
  <c r="H43" i="3"/>
  <c r="F43" i="3"/>
  <c r="T42" i="3"/>
  <c r="R42" i="3"/>
  <c r="L42" i="3"/>
  <c r="J42" i="3"/>
  <c r="T41" i="3"/>
  <c r="R41" i="3"/>
  <c r="L41" i="3"/>
  <c r="J41" i="3"/>
  <c r="T40" i="3"/>
  <c r="R40" i="3"/>
  <c r="L40" i="3"/>
  <c r="J40" i="3"/>
  <c r="T39" i="3"/>
  <c r="R39" i="3"/>
  <c r="L39" i="3"/>
  <c r="J39" i="3"/>
  <c r="T38" i="3"/>
  <c r="R38" i="3"/>
  <c r="L38" i="3"/>
  <c r="J38" i="3"/>
  <c r="T37" i="3"/>
  <c r="R37" i="3"/>
  <c r="L37" i="3"/>
  <c r="J37" i="3"/>
  <c r="T36" i="3"/>
  <c r="R36" i="3"/>
  <c r="L36" i="3"/>
  <c r="J36" i="3"/>
  <c r="T35" i="3"/>
  <c r="R35" i="3"/>
  <c r="L35" i="3"/>
  <c r="J35" i="3"/>
  <c r="T34" i="3"/>
  <c r="R34" i="3"/>
  <c r="L34" i="3"/>
  <c r="J34" i="3"/>
  <c r="T33" i="3"/>
  <c r="R33" i="3"/>
  <c r="L33" i="3"/>
  <c r="J33" i="3"/>
  <c r="T32" i="3"/>
  <c r="R32" i="3"/>
  <c r="L32" i="3"/>
  <c r="J32" i="3"/>
  <c r="T31" i="3"/>
  <c r="R31" i="3"/>
  <c r="L31" i="3"/>
  <c r="J31" i="3"/>
  <c r="T30" i="3"/>
  <c r="R30" i="3"/>
  <c r="L30" i="3"/>
  <c r="J30" i="3"/>
  <c r="T29" i="3"/>
  <c r="R29" i="3"/>
  <c r="L29" i="3"/>
  <c r="J29" i="3"/>
  <c r="T28" i="3"/>
  <c r="R28" i="3"/>
  <c r="L28" i="3"/>
  <c r="J28" i="3"/>
  <c r="T27" i="3"/>
  <c r="R27" i="3"/>
  <c r="L27" i="3"/>
  <c r="J27" i="3"/>
  <c r="V25" i="3"/>
  <c r="T25" i="3"/>
  <c r="R25" i="3"/>
  <c r="P25" i="3"/>
  <c r="N25" i="3"/>
  <c r="L25" i="3"/>
  <c r="J25" i="3"/>
  <c r="H25" i="3"/>
  <c r="F25" i="3"/>
  <c r="V24" i="3"/>
  <c r="T24" i="3"/>
  <c r="R24" i="3"/>
  <c r="P24" i="3"/>
  <c r="N24" i="3"/>
  <c r="L24" i="3"/>
  <c r="J24" i="3"/>
  <c r="H24" i="3"/>
  <c r="F24" i="3"/>
  <c r="T23" i="3"/>
  <c r="R23" i="3"/>
  <c r="L23" i="3"/>
  <c r="J23" i="3"/>
  <c r="T21" i="3"/>
  <c r="R21" i="3"/>
  <c r="L21" i="3"/>
  <c r="J21" i="3"/>
  <c r="T20" i="3"/>
  <c r="R20" i="3"/>
  <c r="L20" i="3"/>
  <c r="J20" i="3"/>
  <c r="T19" i="3"/>
  <c r="R19" i="3"/>
  <c r="L19" i="3"/>
  <c r="J19" i="3"/>
  <c r="T18" i="3"/>
  <c r="R18" i="3"/>
  <c r="L18" i="3"/>
  <c r="J18" i="3"/>
  <c r="T17" i="3"/>
  <c r="R17" i="3"/>
  <c r="L17" i="3"/>
  <c r="J17" i="3"/>
  <c r="T16" i="3"/>
  <c r="R16" i="3"/>
  <c r="L16" i="3"/>
  <c r="J16" i="3"/>
  <c r="T15" i="3"/>
  <c r="R15" i="3"/>
  <c r="L15" i="3"/>
  <c r="J15" i="3"/>
  <c r="T14" i="3"/>
  <c r="R14" i="3"/>
  <c r="L14" i="3"/>
  <c r="J14" i="3"/>
  <c r="T13" i="3"/>
  <c r="R13" i="3"/>
  <c r="L13" i="3"/>
  <c r="J13" i="3"/>
  <c r="T12" i="3"/>
  <c r="R12" i="3"/>
  <c r="L12" i="3"/>
  <c r="J12" i="3"/>
  <c r="T11" i="3"/>
  <c r="R11" i="3"/>
  <c r="L11" i="3"/>
  <c r="J11" i="3"/>
  <c r="T10" i="3"/>
  <c r="R10" i="3"/>
  <c r="L10" i="3"/>
  <c r="J10" i="3"/>
  <c r="T9" i="3"/>
  <c r="R9" i="3"/>
  <c r="L9" i="3"/>
  <c r="J9" i="3"/>
  <c r="T8" i="3"/>
  <c r="R8" i="3"/>
  <c r="L8" i="3"/>
  <c r="J8" i="3"/>
  <c r="T7" i="3"/>
  <c r="R7" i="3"/>
  <c r="L7" i="3"/>
  <c r="J7" i="3"/>
  <c r="T6" i="3"/>
  <c r="R6" i="3"/>
  <c r="L6" i="3"/>
  <c r="J6" i="3"/>
  <c r="T5" i="3"/>
  <c r="R5" i="3"/>
  <c r="L5" i="3"/>
  <c r="J5" i="3"/>
  <c r="L42" i="2" l="1"/>
  <c r="J42" i="2"/>
  <c r="H42" i="2"/>
  <c r="F42" i="2"/>
  <c r="L41" i="2"/>
  <c r="J41" i="2"/>
  <c r="H41" i="2"/>
  <c r="F41" i="2"/>
  <c r="L40" i="2"/>
  <c r="J40" i="2"/>
  <c r="H40" i="2"/>
  <c r="F40" i="2"/>
  <c r="L39" i="2"/>
  <c r="J39" i="2"/>
  <c r="L36" i="2"/>
  <c r="J36" i="2"/>
  <c r="H36" i="2"/>
  <c r="F36" i="2"/>
  <c r="L35" i="2"/>
  <c r="J35" i="2"/>
  <c r="H35" i="2"/>
  <c r="F35" i="2"/>
  <c r="L34" i="2"/>
  <c r="J34" i="2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L26" i="2"/>
  <c r="J26" i="2"/>
  <c r="L25" i="2"/>
  <c r="J25" i="2"/>
  <c r="L24" i="2"/>
  <c r="J24" i="2"/>
  <c r="L23" i="2"/>
  <c r="J23" i="2"/>
  <c r="L22" i="2"/>
  <c r="J22" i="2"/>
  <c r="L20" i="2"/>
  <c r="J20" i="2"/>
  <c r="H20" i="2"/>
  <c r="F20" i="2"/>
  <c r="L19" i="2"/>
  <c r="J19" i="2"/>
  <c r="H19" i="2"/>
  <c r="F19" i="2"/>
  <c r="L18" i="2"/>
  <c r="J18" i="2"/>
  <c r="L17" i="2"/>
  <c r="J17" i="2"/>
  <c r="L16" i="2"/>
  <c r="J16" i="2"/>
  <c r="L15" i="2"/>
  <c r="J15" i="2"/>
  <c r="L14" i="2"/>
  <c r="J14" i="2"/>
  <c r="L13" i="2"/>
  <c r="J13" i="2"/>
  <c r="L12" i="2"/>
  <c r="J12" i="2"/>
  <c r="L11" i="2"/>
  <c r="J11" i="2"/>
  <c r="L10" i="2"/>
  <c r="J10" i="2"/>
  <c r="L9" i="2"/>
  <c r="J9" i="2"/>
  <c r="L8" i="2"/>
  <c r="J8" i="2"/>
  <c r="L7" i="2"/>
  <c r="J7" i="2"/>
  <c r="L6" i="2"/>
  <c r="J6" i="2"/>
  <c r="L5" i="2"/>
  <c r="J5" i="2"/>
  <c r="L52" i="1" l="1"/>
  <c r="J52" i="1"/>
  <c r="H52" i="1"/>
  <c r="F52" i="1"/>
  <c r="L51" i="1"/>
  <c r="J51" i="1"/>
  <c r="H51" i="1"/>
  <c r="F51" i="1"/>
  <c r="L50" i="1"/>
  <c r="J50" i="1"/>
  <c r="L49" i="1"/>
  <c r="J49" i="1"/>
  <c r="L48" i="1"/>
  <c r="J48" i="1"/>
  <c r="L47" i="1"/>
  <c r="J47" i="1"/>
  <c r="L45" i="1"/>
  <c r="J45" i="1"/>
  <c r="H45" i="1"/>
  <c r="F45" i="1"/>
  <c r="L44" i="1"/>
  <c r="J44" i="1"/>
  <c r="H44" i="1"/>
  <c r="F44" i="1"/>
  <c r="L43" i="1"/>
  <c r="J43" i="1"/>
  <c r="H43" i="1"/>
  <c r="F43" i="1"/>
  <c r="L42" i="1"/>
  <c r="J42" i="1"/>
  <c r="L41" i="1"/>
  <c r="J41" i="1"/>
  <c r="L40" i="1"/>
  <c r="J40" i="1"/>
  <c r="L39" i="1"/>
  <c r="J39" i="1"/>
  <c r="L37" i="1"/>
  <c r="J37" i="1"/>
  <c r="H37" i="1"/>
  <c r="F37" i="1"/>
  <c r="L36" i="1"/>
  <c r="J36" i="1"/>
  <c r="L35" i="1"/>
  <c r="J35" i="1"/>
  <c r="L33" i="1"/>
  <c r="J33" i="1"/>
  <c r="H33" i="1"/>
  <c r="F33" i="1"/>
  <c r="L32" i="1"/>
  <c r="J32" i="1"/>
  <c r="L27" i="1"/>
  <c r="J27" i="1"/>
  <c r="H27" i="1"/>
  <c r="F27" i="1"/>
  <c r="L26" i="1"/>
  <c r="J26" i="1"/>
  <c r="H26" i="1"/>
  <c r="F26" i="1"/>
  <c r="L25" i="1"/>
  <c r="J25" i="1"/>
  <c r="L24" i="1"/>
  <c r="J24" i="1"/>
  <c r="L23" i="1"/>
  <c r="J23" i="1"/>
  <c r="L21" i="1"/>
  <c r="J21" i="1"/>
  <c r="H21" i="1"/>
  <c r="F21" i="1"/>
  <c r="L20" i="1"/>
  <c r="J20" i="1"/>
  <c r="H20" i="1"/>
  <c r="F20" i="1"/>
  <c r="L19" i="1"/>
  <c r="J19" i="1"/>
  <c r="L18" i="1"/>
  <c r="J18" i="1"/>
  <c r="L17" i="1"/>
  <c r="J17" i="1"/>
  <c r="L16" i="1"/>
  <c r="J16" i="1"/>
  <c r="L14" i="1"/>
  <c r="J14" i="1"/>
  <c r="H14" i="1"/>
  <c r="F14" i="1"/>
  <c r="L13" i="1"/>
  <c r="J13" i="1"/>
  <c r="L12" i="1"/>
  <c r="J12" i="1"/>
  <c r="L10" i="1"/>
  <c r="J10" i="1"/>
  <c r="H10" i="1"/>
  <c r="F10" i="1"/>
  <c r="L9" i="1"/>
  <c r="J9" i="1"/>
  <c r="L8" i="1"/>
  <c r="J8" i="1"/>
  <c r="L7" i="1"/>
  <c r="J7" i="1"/>
  <c r="L6" i="1"/>
  <c r="J6" i="1"/>
</calcChain>
</file>

<file path=xl/sharedStrings.xml><?xml version="1.0" encoding="utf-8"?>
<sst xmlns="http://schemas.openxmlformats.org/spreadsheetml/2006/main" count="156" uniqueCount="110">
  <si>
    <t>Aug 31, 22</t>
  </si>
  <si>
    <t>Aug 31, 21</t>
  </si>
  <si>
    <t>$ Change</t>
  </si>
  <si>
    <t>% Change</t>
  </si>
  <si>
    <t>ASSETS</t>
  </si>
  <si>
    <t>Current Assets</t>
  </si>
  <si>
    <t>Checking/Savings</t>
  </si>
  <si>
    <t>10020 · BOW Operating Checking 9680</t>
  </si>
  <si>
    <t>10030 · BOW Growth Funds - MM 3315</t>
  </si>
  <si>
    <t>10050 · Designated Reserve Accounts</t>
  </si>
  <si>
    <t>10900 · Petty cash</t>
  </si>
  <si>
    <t>Total Checking/Savings</t>
  </si>
  <si>
    <t>Accounts Receivable</t>
  </si>
  <si>
    <t>13100 · Accounts Receivable</t>
  </si>
  <si>
    <t>13200 · Dues Receivable</t>
  </si>
  <si>
    <t>Total Accounts Receivable</t>
  </si>
  <si>
    <t>Other Current Assets</t>
  </si>
  <si>
    <t>14000 · Inventory</t>
  </si>
  <si>
    <t>15300 · Due from  Grants</t>
  </si>
  <si>
    <t>15500 · Prepaid Expense</t>
  </si>
  <si>
    <t>15990 · Undeposited Funds</t>
  </si>
  <si>
    <t>Total Other Current Assets</t>
  </si>
  <si>
    <t>Total Current Assets</t>
  </si>
  <si>
    <t>Fixed Assets</t>
  </si>
  <si>
    <t>16100 · Furniture, fixtures, &amp; equip</t>
  </si>
  <si>
    <t>16300 · Web Site</t>
  </si>
  <si>
    <t>17100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</si>
  <si>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</si>
  <si>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</si>
  <si>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</si>
  <si>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</si>
  <si>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</si>
  <si>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</si>
  <si>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</si>
  <si>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</si>
  <si>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Credit Cards</t>
  </si>
  <si>
    <t>21100 · Capital One 1009</t>
  </si>
  <si>
    <t>21101 · Capitol One 1072</t>
  </si>
  <si>
    <t>Total Credit Cards</t>
  </si>
  <si>
    <t>Other Current Liabilities</t>
  </si>
  <si>
    <t>22000 · Sales Tax Payable</t>
  </si>
  <si>
    <t>22200 · Payroll Liabilities</t>
  </si>
  <si>
    <t>23200 · Due to(from) Outside Entity</t>
  </si>
  <si>
    <t>25000 · Deferred Revenue</t>
  </si>
  <si>
    <t>Total Other Current Liabilities</t>
  </si>
  <si>
    <t>Total Current Liabilities</t>
  </si>
  <si>
    <t>Total Liabilities</t>
  </si>
  <si>
    <t>Equity</t>
  </si>
  <si>
    <t>30001 · Restricted Net  Assets</t>
  </si>
  <si>
    <t>35000 · Designated Reserves</t>
  </si>
  <si>
    <t>39000 · Retained Funds - Unrestricted</t>
  </si>
  <si>
    <t>Net Income</t>
  </si>
  <si>
    <t>Total Equity</t>
  </si>
  <si>
    <t>TOTAL LIABILITIES &amp; EQUITY</t>
  </si>
  <si>
    <t>Jan - Aug 22</t>
  </si>
  <si>
    <t>Jan - Aug 21</t>
  </si>
  <si>
    <t>Ordinary Income/Expense</t>
  </si>
  <si>
    <t>Income</t>
  </si>
  <si>
    <t>40000 · Membership</t>
  </si>
  <si>
    <t>40500 · Contributed support</t>
  </si>
  <si>
    <t>40600 · Restricted Grants</t>
  </si>
  <si>
    <t>40700 · Unrelated Business Income</t>
  </si>
  <si>
    <t>40800 · Fund Raiser Revenue</t>
  </si>
  <si>
    <t>40900 · Event Revenue</t>
  </si>
  <si>
    <t>42000 · Gold Trophy Show &amp; Sale</t>
  </si>
  <si>
    <t>44000 · Communication</t>
  </si>
  <si>
    <t>46000 · Promotion</t>
  </si>
  <si>
    <t>47000 · Growth Fund Check Off  Revenue</t>
  </si>
  <si>
    <t>48010 · Conservation Mgmt Fund Income</t>
  </si>
  <si>
    <t>49000 · NABR</t>
  </si>
  <si>
    <t>49900 · Merchant Fee Reimbursed Income</t>
  </si>
  <si>
    <t>49999 · Misc Income</t>
  </si>
  <si>
    <t>Total Income</t>
  </si>
  <si>
    <t>Gross Profit</t>
  </si>
  <si>
    <t>Expense</t>
  </si>
  <si>
    <t>50000 · Membership Expense</t>
  </si>
  <si>
    <t>50500 · Administration</t>
  </si>
  <si>
    <t>50900 · Fund Raiser Costs</t>
  </si>
  <si>
    <t>51000 · Event Conference Expense</t>
  </si>
  <si>
    <t>54000 · Jr Judging</t>
  </si>
  <si>
    <t>60000 · Communications</t>
  </si>
  <si>
    <t>70000 · Promotions</t>
  </si>
  <si>
    <t>75000 · Growth Fund - Check Off</t>
  </si>
  <si>
    <t>76010 · Conservation Mgmt Fund Expense</t>
  </si>
  <si>
    <t>88000 · NABR Reg</t>
  </si>
  <si>
    <t>89000 · Grant Expense</t>
  </si>
  <si>
    <t>92000 · Special Project Expense</t>
  </si>
  <si>
    <t>92500 · Lapsed Membership Write Offs</t>
  </si>
  <si>
    <t>Total Expense</t>
  </si>
  <si>
    <t>Net Ordinary Income</t>
  </si>
  <si>
    <t>Other Income/Expense</t>
  </si>
  <si>
    <t>Other Expense</t>
  </si>
  <si>
    <t>99900 · 2% Designated Reserves</t>
  </si>
  <si>
    <t>Total Other Expense</t>
  </si>
  <si>
    <t>Net Other Income</t>
  </si>
  <si>
    <t>Aug 22</t>
  </si>
  <si>
    <t>Budget</t>
  </si>
  <si>
    <t>$ Over Budget</t>
  </si>
  <si>
    <t>% of Budget</t>
  </si>
  <si>
    <t>YTD Budget</t>
  </si>
  <si>
    <t>Annual Budget</t>
  </si>
  <si>
    <t>41500-6 · Disposed of Assets</t>
  </si>
  <si>
    <t>43000 · Junior Judging Sponsorships</t>
  </si>
  <si>
    <t>440162 · Returned Check Charges</t>
  </si>
  <si>
    <t>48000 · Producers' App Income</t>
  </si>
  <si>
    <t>49100 · Unrealized Gain/Loss</t>
  </si>
  <si>
    <t>76000 · Producers' App Expense</t>
  </si>
  <si>
    <t>99950 · Released from Restricted</t>
  </si>
  <si>
    <t>99999 · Credit Card Suspense Expense</t>
  </si>
  <si>
    <t>99949 · Temporarily Released from Restr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</si>
</sst>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6" xfId="0" applyNumberFormat="1" applyFont="1" applyBorder="1"/>
    <xf numFmtId="165" fontId="2" fillId="0" borderId="6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552450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552450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52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" sqref="E2"/>
    </sheetView>
  </sheetViews>
  <sheetFormatPr defaultRowHeight="15" x14ac:dyDescent="0.25"/>
  <cols>
    <col min="1" max="1" width="1.42578125" style="22" customWidth="1"/>
    <col min="2" max="2" width="0.85546875" style="22" customWidth="1"/>
    <col min="3" max="3" width="1.28515625" style="22" customWidth="1"/>
    <col min="4" max="4" width="1.85546875" style="22" customWidth="1"/>
    <col min="5" max="5" width="34.7109375" style="22" customWidth="1"/>
    <col min="6" max="6" width="8.42578125" style="23" bestFit="1" customWidth="1"/>
    <col min="7" max="7" width="1" style="23" customWidth="1"/>
    <col min="8" max="8" width="7.85546875" style="23" bestFit="1" customWidth="1"/>
    <col min="9" max="9" width="0.7109375" style="23" customWidth="1"/>
    <col min="10" max="10" width="8.42578125" style="23" bestFit="1" customWidth="1"/>
    <col min="11" max="11" width="1" style="23" customWidth="1"/>
    <col min="12" max="12" width="9" style="23" bestFit="1" customWidth="1"/>
    <col min="13" max="13" width="1.140625" style="23" customWidth="1"/>
    <col min="14" max="14" width="8.7109375" style="23" bestFit="1" customWidth="1"/>
    <col min="15" max="15" width="0.7109375" style="23" customWidth="1"/>
    <col min="16" max="16" width="8.7109375" style="23" bestFit="1" customWidth="1"/>
    <col min="17" max="17" width="0.5703125" style="23" customWidth="1"/>
    <col min="18" max="18" width="8.42578125" style="23" bestFit="1" customWidth="1"/>
    <col min="19" max="19" width="0.85546875" style="23" customWidth="1"/>
    <col min="20" max="20" width="7.7109375" style="23" customWidth="1"/>
    <col min="21" max="21" width="1" style="23" customWidth="1"/>
    <col min="22" max="22" width="8.7109375" style="23" bestFit="1" customWidth="1"/>
  </cols>
  <sheetData>
    <row r="1" spans="1:22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2"/>
      <c r="V1" s="3"/>
    </row>
    <row r="2" spans="1:22" s="27" customFormat="1" ht="30" customHeight="1" thickTop="1" thickBot="1" x14ac:dyDescent="0.3">
      <c r="A2" s="24"/>
      <c r="B2" s="24"/>
      <c r="C2" s="24"/>
      <c r="D2" s="24"/>
      <c r="E2" s="24"/>
      <c r="F2" s="25" t="s">
        <v>95</v>
      </c>
      <c r="G2" s="26"/>
      <c r="H2" s="25" t="s">
        <v>96</v>
      </c>
      <c r="I2" s="26"/>
      <c r="J2" s="25" t="s">
        <v>97</v>
      </c>
      <c r="K2" s="26"/>
      <c r="L2" s="25" t="s">
        <v>98</v>
      </c>
      <c r="M2" s="26"/>
      <c r="N2" s="25" t="s">
        <v>54</v>
      </c>
      <c r="O2" s="26"/>
      <c r="P2" s="25" t="s">
        <v>99</v>
      </c>
      <c r="Q2" s="26"/>
      <c r="R2" s="25" t="s">
        <v>97</v>
      </c>
      <c r="S2" s="26"/>
      <c r="T2" s="25" t="s">
        <v>98</v>
      </c>
      <c r="U2" s="26"/>
      <c r="V2" s="25" t="s">
        <v>100</v>
      </c>
    </row>
    <row r="3" spans="1:22" ht="15.75" thickTop="1" x14ac:dyDescent="0.25">
      <c r="A3" s="1"/>
      <c r="B3" s="1" t="s">
        <v>56</v>
      </c>
      <c r="C3" s="1"/>
      <c r="D3" s="1"/>
      <c r="E3" s="1"/>
      <c r="F3" s="4"/>
      <c r="G3" s="5"/>
      <c r="H3" s="4"/>
      <c r="I3" s="5"/>
      <c r="J3" s="4"/>
      <c r="K3" s="5"/>
      <c r="L3" s="6"/>
      <c r="M3" s="5"/>
      <c r="N3" s="4"/>
      <c r="O3" s="5"/>
      <c r="P3" s="4"/>
      <c r="Q3" s="5"/>
      <c r="R3" s="4"/>
      <c r="S3" s="5"/>
      <c r="T3" s="6"/>
      <c r="U3" s="5"/>
      <c r="V3" s="4"/>
    </row>
    <row r="4" spans="1:22" x14ac:dyDescent="0.25">
      <c r="A4" s="1"/>
      <c r="B4" s="1"/>
      <c r="C4" s="1"/>
      <c r="D4" s="1" t="s">
        <v>57</v>
      </c>
      <c r="E4" s="1"/>
      <c r="F4" s="4"/>
      <c r="G4" s="5"/>
      <c r="H4" s="4"/>
      <c r="I4" s="5"/>
      <c r="J4" s="4"/>
      <c r="K4" s="5"/>
      <c r="L4" s="6"/>
      <c r="M4" s="5"/>
      <c r="N4" s="4"/>
      <c r="O4" s="5"/>
      <c r="P4" s="4"/>
      <c r="Q4" s="5"/>
      <c r="R4" s="4"/>
      <c r="S4" s="5"/>
      <c r="T4" s="6"/>
      <c r="U4" s="5"/>
      <c r="V4" s="4"/>
    </row>
    <row r="5" spans="1:22" x14ac:dyDescent="0.25">
      <c r="A5" s="1"/>
      <c r="B5" s="1"/>
      <c r="C5" s="1"/>
      <c r="D5" s="1"/>
      <c r="E5" s="1" t="s">
        <v>58</v>
      </c>
      <c r="F5" s="4">
        <v>16216.68</v>
      </c>
      <c r="G5" s="5"/>
      <c r="H5" s="4">
        <v>16857</v>
      </c>
      <c r="I5" s="5"/>
      <c r="J5" s="4">
        <f t="shared" ref="J5:J21" si="0">ROUND((F5-H5),5)</f>
        <v>-640.32000000000005</v>
      </c>
      <c r="K5" s="5"/>
      <c r="L5" s="6">
        <f t="shared" ref="L5:L21" si="1">ROUND(IF(H5=0, IF(F5=0, 0, 1), F5/H5),5)</f>
        <v>0.96201000000000003</v>
      </c>
      <c r="M5" s="5"/>
      <c r="N5" s="4">
        <v>150051</v>
      </c>
      <c r="O5" s="5"/>
      <c r="P5" s="4">
        <v>152688.07</v>
      </c>
      <c r="Q5" s="5"/>
      <c r="R5" s="4">
        <f t="shared" ref="R5:R21" si="2">ROUND((N5-P5),5)</f>
        <v>-2637.07</v>
      </c>
      <c r="S5" s="5"/>
      <c r="T5" s="6">
        <f t="shared" ref="T5:T21" si="3">ROUND(IF(P5=0, IF(N5=0, 0, 1), N5/P5),5)</f>
        <v>0.98272999999999999</v>
      </c>
      <c r="U5" s="5"/>
      <c r="V5" s="4">
        <v>295387.07</v>
      </c>
    </row>
    <row r="6" spans="1:22" x14ac:dyDescent="0.25">
      <c r="A6" s="1"/>
      <c r="B6" s="1"/>
      <c r="C6" s="1"/>
      <c r="D6" s="1"/>
      <c r="E6" s="1" t="s">
        <v>59</v>
      </c>
      <c r="F6" s="4">
        <v>858.05</v>
      </c>
      <c r="G6" s="5"/>
      <c r="H6" s="4">
        <v>100</v>
      </c>
      <c r="I6" s="5"/>
      <c r="J6" s="4">
        <f t="shared" si="0"/>
        <v>758.05</v>
      </c>
      <c r="K6" s="5"/>
      <c r="L6" s="6">
        <f t="shared" si="1"/>
        <v>8.5805000000000007</v>
      </c>
      <c r="M6" s="5"/>
      <c r="N6" s="4">
        <v>5701.76</v>
      </c>
      <c r="O6" s="5"/>
      <c r="P6" s="4">
        <v>4823.53</v>
      </c>
      <c r="Q6" s="5"/>
      <c r="R6" s="4">
        <f t="shared" si="2"/>
        <v>878.23</v>
      </c>
      <c r="S6" s="5"/>
      <c r="T6" s="6">
        <f t="shared" si="3"/>
        <v>1.18207</v>
      </c>
      <c r="U6" s="5"/>
      <c r="V6" s="4">
        <v>8973.5300000000007</v>
      </c>
    </row>
    <row r="7" spans="1:22" x14ac:dyDescent="0.25">
      <c r="A7" s="1"/>
      <c r="B7" s="1"/>
      <c r="C7" s="1"/>
      <c r="D7" s="1"/>
      <c r="E7" s="1" t="s">
        <v>60</v>
      </c>
      <c r="F7" s="4">
        <v>0</v>
      </c>
      <c r="G7" s="5"/>
      <c r="H7" s="4">
        <v>6500</v>
      </c>
      <c r="I7" s="5"/>
      <c r="J7" s="4">
        <f t="shared" si="0"/>
        <v>-6500</v>
      </c>
      <c r="K7" s="5"/>
      <c r="L7" s="6">
        <f t="shared" si="1"/>
        <v>0</v>
      </c>
      <c r="M7" s="5"/>
      <c r="N7" s="4">
        <v>5013.26</v>
      </c>
      <c r="O7" s="5"/>
      <c r="P7" s="4">
        <v>19500</v>
      </c>
      <c r="Q7" s="5"/>
      <c r="R7" s="4">
        <f t="shared" si="2"/>
        <v>-14486.74</v>
      </c>
      <c r="S7" s="5"/>
      <c r="T7" s="6">
        <f t="shared" si="3"/>
        <v>0.25708999999999999</v>
      </c>
      <c r="U7" s="5"/>
      <c r="V7" s="4">
        <v>19500</v>
      </c>
    </row>
    <row r="8" spans="1:22" x14ac:dyDescent="0.25">
      <c r="A8" s="1"/>
      <c r="B8" s="1"/>
      <c r="C8" s="1"/>
      <c r="D8" s="1"/>
      <c r="E8" s="1" t="s">
        <v>61</v>
      </c>
      <c r="F8" s="4">
        <v>0</v>
      </c>
      <c r="G8" s="5"/>
      <c r="H8" s="4">
        <v>0</v>
      </c>
      <c r="I8" s="5"/>
      <c r="J8" s="4">
        <f t="shared" si="0"/>
        <v>0</v>
      </c>
      <c r="K8" s="5"/>
      <c r="L8" s="6">
        <f t="shared" si="1"/>
        <v>0</v>
      </c>
      <c r="M8" s="5"/>
      <c r="N8" s="4">
        <v>283.57</v>
      </c>
      <c r="O8" s="5"/>
      <c r="P8" s="4">
        <v>69</v>
      </c>
      <c r="Q8" s="5"/>
      <c r="R8" s="4">
        <f t="shared" si="2"/>
        <v>214.57</v>
      </c>
      <c r="S8" s="5"/>
      <c r="T8" s="6">
        <f t="shared" si="3"/>
        <v>4.1097099999999998</v>
      </c>
      <c r="U8" s="5"/>
      <c r="V8" s="4">
        <v>15369</v>
      </c>
    </row>
    <row r="9" spans="1:22" x14ac:dyDescent="0.25">
      <c r="A9" s="1"/>
      <c r="B9" s="1"/>
      <c r="C9" s="1"/>
      <c r="D9" s="1"/>
      <c r="E9" s="1" t="s">
        <v>62</v>
      </c>
      <c r="F9" s="4">
        <v>0</v>
      </c>
      <c r="G9" s="5"/>
      <c r="H9" s="4">
        <v>0</v>
      </c>
      <c r="I9" s="5"/>
      <c r="J9" s="4">
        <f t="shared" si="0"/>
        <v>0</v>
      </c>
      <c r="K9" s="5"/>
      <c r="L9" s="6">
        <f t="shared" si="1"/>
        <v>0</v>
      </c>
      <c r="M9" s="5"/>
      <c r="N9" s="4">
        <v>23753.5</v>
      </c>
      <c r="O9" s="5"/>
      <c r="P9" s="4">
        <v>18784.55</v>
      </c>
      <c r="Q9" s="5"/>
      <c r="R9" s="4">
        <f t="shared" si="2"/>
        <v>4968.95</v>
      </c>
      <c r="S9" s="5"/>
      <c r="T9" s="6">
        <f t="shared" si="3"/>
        <v>1.2645200000000001</v>
      </c>
      <c r="U9" s="5"/>
      <c r="V9" s="4">
        <v>18784.55</v>
      </c>
    </row>
    <row r="10" spans="1:22" x14ac:dyDescent="0.25">
      <c r="A10" s="1"/>
      <c r="B10" s="1"/>
      <c r="C10" s="1"/>
      <c r="D10" s="1"/>
      <c r="E10" s="1" t="s">
        <v>63</v>
      </c>
      <c r="F10" s="4">
        <v>0</v>
      </c>
      <c r="G10" s="5"/>
      <c r="H10" s="4">
        <v>0</v>
      </c>
      <c r="I10" s="5"/>
      <c r="J10" s="4">
        <f t="shared" si="0"/>
        <v>0</v>
      </c>
      <c r="K10" s="5"/>
      <c r="L10" s="6">
        <f t="shared" si="1"/>
        <v>0</v>
      </c>
      <c r="M10" s="5"/>
      <c r="N10" s="4">
        <v>123881.24</v>
      </c>
      <c r="O10" s="5"/>
      <c r="P10" s="4">
        <v>123740</v>
      </c>
      <c r="Q10" s="5"/>
      <c r="R10" s="4">
        <f t="shared" si="2"/>
        <v>141.24</v>
      </c>
      <c r="S10" s="5"/>
      <c r="T10" s="6">
        <f t="shared" si="3"/>
        <v>1.0011399999999999</v>
      </c>
      <c r="U10" s="5"/>
      <c r="V10" s="4">
        <v>123740</v>
      </c>
    </row>
    <row r="11" spans="1:22" x14ac:dyDescent="0.25">
      <c r="A11" s="1"/>
      <c r="B11" s="1"/>
      <c r="C11" s="1"/>
      <c r="D11" s="1"/>
      <c r="E11" s="1" t="s">
        <v>101</v>
      </c>
      <c r="F11" s="4">
        <v>0</v>
      </c>
      <c r="G11" s="5"/>
      <c r="H11" s="4">
        <v>0</v>
      </c>
      <c r="I11" s="5"/>
      <c r="J11" s="4">
        <f t="shared" si="0"/>
        <v>0</v>
      </c>
      <c r="K11" s="5"/>
      <c r="L11" s="6">
        <f t="shared" si="1"/>
        <v>0</v>
      </c>
      <c r="M11" s="5"/>
      <c r="N11" s="4">
        <v>0</v>
      </c>
      <c r="O11" s="5"/>
      <c r="P11" s="4">
        <v>0</v>
      </c>
      <c r="Q11" s="5"/>
      <c r="R11" s="4">
        <f t="shared" si="2"/>
        <v>0</v>
      </c>
      <c r="S11" s="5"/>
      <c r="T11" s="6">
        <f t="shared" si="3"/>
        <v>0</v>
      </c>
      <c r="U11" s="5"/>
      <c r="V11" s="4">
        <v>0</v>
      </c>
    </row>
    <row r="12" spans="1:22" x14ac:dyDescent="0.25">
      <c r="A12" s="1"/>
      <c r="B12" s="1"/>
      <c r="C12" s="1"/>
      <c r="D12" s="1"/>
      <c r="E12" s="1" t="s">
        <v>64</v>
      </c>
      <c r="F12" s="4">
        <v>0</v>
      </c>
      <c r="G12" s="5"/>
      <c r="H12" s="4">
        <v>0</v>
      </c>
      <c r="I12" s="5"/>
      <c r="J12" s="4">
        <f t="shared" si="0"/>
        <v>0</v>
      </c>
      <c r="K12" s="5"/>
      <c r="L12" s="6">
        <f t="shared" si="1"/>
        <v>0</v>
      </c>
      <c r="M12" s="5"/>
      <c r="N12" s="4">
        <v>43804.62</v>
      </c>
      <c r="O12" s="5"/>
      <c r="P12" s="4">
        <v>28643.35</v>
      </c>
      <c r="Q12" s="5"/>
      <c r="R12" s="4">
        <f t="shared" si="2"/>
        <v>15161.27</v>
      </c>
      <c r="S12" s="5"/>
      <c r="T12" s="6">
        <f t="shared" si="3"/>
        <v>1.5293099999999999</v>
      </c>
      <c r="U12" s="5"/>
      <c r="V12" s="4">
        <v>28643.35</v>
      </c>
    </row>
    <row r="13" spans="1:22" x14ac:dyDescent="0.25">
      <c r="A13" s="1"/>
      <c r="B13" s="1"/>
      <c r="C13" s="1"/>
      <c r="D13" s="1"/>
      <c r="E13" s="1" t="s">
        <v>102</v>
      </c>
      <c r="F13" s="4">
        <v>0</v>
      </c>
      <c r="G13" s="5"/>
      <c r="H13" s="4">
        <v>0</v>
      </c>
      <c r="I13" s="5"/>
      <c r="J13" s="4">
        <f t="shared" si="0"/>
        <v>0</v>
      </c>
      <c r="K13" s="5"/>
      <c r="L13" s="6">
        <f t="shared" si="1"/>
        <v>0</v>
      </c>
      <c r="M13" s="5"/>
      <c r="N13" s="4">
        <v>0</v>
      </c>
      <c r="O13" s="5"/>
      <c r="P13" s="4">
        <v>0</v>
      </c>
      <c r="Q13" s="5"/>
      <c r="R13" s="4">
        <f t="shared" si="2"/>
        <v>0</v>
      </c>
      <c r="S13" s="5"/>
      <c r="T13" s="6">
        <f t="shared" si="3"/>
        <v>0</v>
      </c>
      <c r="U13" s="5"/>
      <c r="V13" s="4">
        <v>0</v>
      </c>
    </row>
    <row r="14" spans="1:22" x14ac:dyDescent="0.25">
      <c r="A14" s="1"/>
      <c r="B14" s="1"/>
      <c r="C14" s="1"/>
      <c r="D14" s="1"/>
      <c r="E14" s="1" t="s">
        <v>65</v>
      </c>
      <c r="F14" s="4">
        <v>720</v>
      </c>
      <c r="G14" s="5"/>
      <c r="H14" s="4">
        <v>600</v>
      </c>
      <c r="I14" s="5"/>
      <c r="J14" s="4">
        <f t="shared" si="0"/>
        <v>120</v>
      </c>
      <c r="K14" s="5"/>
      <c r="L14" s="6">
        <f t="shared" si="1"/>
        <v>1.2</v>
      </c>
      <c r="M14" s="5"/>
      <c r="N14" s="4">
        <v>42233.25</v>
      </c>
      <c r="O14" s="5"/>
      <c r="P14" s="4">
        <v>34610</v>
      </c>
      <c r="Q14" s="5"/>
      <c r="R14" s="4">
        <f t="shared" si="2"/>
        <v>7623.25</v>
      </c>
      <c r="S14" s="5"/>
      <c r="T14" s="6">
        <f t="shared" si="3"/>
        <v>1.2202599999999999</v>
      </c>
      <c r="U14" s="5"/>
      <c r="V14" s="4">
        <v>70010</v>
      </c>
    </row>
    <row r="15" spans="1:22" x14ac:dyDescent="0.25">
      <c r="A15" s="1"/>
      <c r="B15" s="1"/>
      <c r="C15" s="1"/>
      <c r="D15" s="1"/>
      <c r="E15" s="1" t="s">
        <v>103</v>
      </c>
      <c r="F15" s="4">
        <v>0</v>
      </c>
      <c r="G15" s="5"/>
      <c r="H15" s="4">
        <v>0</v>
      </c>
      <c r="I15" s="5"/>
      <c r="J15" s="4">
        <f t="shared" si="0"/>
        <v>0</v>
      </c>
      <c r="K15" s="5"/>
      <c r="L15" s="6">
        <f t="shared" si="1"/>
        <v>0</v>
      </c>
      <c r="M15" s="5"/>
      <c r="N15" s="4">
        <v>0</v>
      </c>
      <c r="O15" s="5"/>
      <c r="P15" s="4">
        <v>0</v>
      </c>
      <c r="Q15" s="5"/>
      <c r="R15" s="4">
        <f t="shared" si="2"/>
        <v>0</v>
      </c>
      <c r="S15" s="5"/>
      <c r="T15" s="6">
        <f t="shared" si="3"/>
        <v>0</v>
      </c>
      <c r="U15" s="5"/>
      <c r="V15" s="4">
        <v>0</v>
      </c>
    </row>
    <row r="16" spans="1:22" x14ac:dyDescent="0.25">
      <c r="A16" s="1"/>
      <c r="B16" s="1"/>
      <c r="C16" s="1"/>
      <c r="D16" s="1"/>
      <c r="E16" s="1" t="s">
        <v>66</v>
      </c>
      <c r="F16" s="4">
        <v>1347.91</v>
      </c>
      <c r="G16" s="5"/>
      <c r="H16" s="4">
        <v>1767</v>
      </c>
      <c r="I16" s="5"/>
      <c r="J16" s="4">
        <f t="shared" si="0"/>
        <v>-419.09</v>
      </c>
      <c r="K16" s="5"/>
      <c r="L16" s="6">
        <f t="shared" si="1"/>
        <v>0.76282000000000005</v>
      </c>
      <c r="M16" s="5"/>
      <c r="N16" s="4">
        <v>16975.64</v>
      </c>
      <c r="O16" s="5"/>
      <c r="P16" s="4">
        <v>12013.83</v>
      </c>
      <c r="Q16" s="5"/>
      <c r="R16" s="4">
        <f t="shared" si="2"/>
        <v>4961.8100000000004</v>
      </c>
      <c r="S16" s="5"/>
      <c r="T16" s="6">
        <f t="shared" si="3"/>
        <v>1.4130100000000001</v>
      </c>
      <c r="U16" s="5"/>
      <c r="V16" s="4">
        <v>17861.830000000002</v>
      </c>
    </row>
    <row r="17" spans="1:22" x14ac:dyDescent="0.25">
      <c r="A17" s="1"/>
      <c r="B17" s="1"/>
      <c r="C17" s="1"/>
      <c r="D17" s="1"/>
      <c r="E17" s="1" t="s">
        <v>67</v>
      </c>
      <c r="F17" s="4">
        <v>5673.48</v>
      </c>
      <c r="G17" s="5"/>
      <c r="H17" s="4">
        <v>28000</v>
      </c>
      <c r="I17" s="5"/>
      <c r="J17" s="4">
        <f t="shared" si="0"/>
        <v>-22326.52</v>
      </c>
      <c r="K17" s="5"/>
      <c r="L17" s="6">
        <f t="shared" si="1"/>
        <v>0.20261999999999999</v>
      </c>
      <c r="M17" s="5"/>
      <c r="N17" s="4">
        <v>47126.98</v>
      </c>
      <c r="O17" s="5"/>
      <c r="P17" s="4">
        <v>51640</v>
      </c>
      <c r="Q17" s="5"/>
      <c r="R17" s="4">
        <f t="shared" si="2"/>
        <v>-4513.0200000000004</v>
      </c>
      <c r="S17" s="5"/>
      <c r="T17" s="6">
        <f t="shared" si="3"/>
        <v>0.91261000000000003</v>
      </c>
      <c r="U17" s="5"/>
      <c r="V17" s="4">
        <v>89640</v>
      </c>
    </row>
    <row r="18" spans="1:22" x14ac:dyDescent="0.25">
      <c r="A18" s="1"/>
      <c r="B18" s="1"/>
      <c r="C18" s="1"/>
      <c r="D18" s="1"/>
      <c r="E18" s="1" t="s">
        <v>104</v>
      </c>
      <c r="F18" s="4">
        <v>0</v>
      </c>
      <c r="G18" s="5"/>
      <c r="H18" s="4">
        <v>0</v>
      </c>
      <c r="I18" s="5"/>
      <c r="J18" s="4">
        <f t="shared" si="0"/>
        <v>0</v>
      </c>
      <c r="K18" s="5"/>
      <c r="L18" s="6">
        <f t="shared" si="1"/>
        <v>0</v>
      </c>
      <c r="M18" s="5"/>
      <c r="N18" s="4">
        <v>0</v>
      </c>
      <c r="O18" s="5"/>
      <c r="P18" s="4">
        <v>0</v>
      </c>
      <c r="Q18" s="5"/>
      <c r="R18" s="4">
        <f t="shared" si="2"/>
        <v>0</v>
      </c>
      <c r="S18" s="5"/>
      <c r="T18" s="6">
        <f t="shared" si="3"/>
        <v>0</v>
      </c>
      <c r="U18" s="5"/>
      <c r="V18" s="4">
        <v>0</v>
      </c>
    </row>
    <row r="19" spans="1:22" x14ac:dyDescent="0.25">
      <c r="A19" s="1"/>
      <c r="B19" s="1"/>
      <c r="C19" s="1"/>
      <c r="D19" s="1"/>
      <c r="E19" s="1" t="s">
        <v>68</v>
      </c>
      <c r="F19" s="4">
        <v>0</v>
      </c>
      <c r="G19" s="5"/>
      <c r="H19" s="4">
        <v>0</v>
      </c>
      <c r="I19" s="5"/>
      <c r="J19" s="4">
        <f t="shared" si="0"/>
        <v>0</v>
      </c>
      <c r="K19" s="5"/>
      <c r="L19" s="6">
        <f t="shared" si="1"/>
        <v>0</v>
      </c>
      <c r="M19" s="5"/>
      <c r="N19" s="4">
        <v>2500</v>
      </c>
      <c r="O19" s="5"/>
      <c r="P19" s="4">
        <v>250</v>
      </c>
      <c r="Q19" s="5"/>
      <c r="R19" s="4">
        <f t="shared" si="2"/>
        <v>2250</v>
      </c>
      <c r="S19" s="5"/>
      <c r="T19" s="6">
        <f t="shared" si="3"/>
        <v>10</v>
      </c>
      <c r="U19" s="5"/>
      <c r="V19" s="4">
        <v>1550</v>
      </c>
    </row>
    <row r="20" spans="1:22" x14ac:dyDescent="0.25">
      <c r="A20" s="1"/>
      <c r="B20" s="1"/>
      <c r="C20" s="1"/>
      <c r="D20" s="1"/>
      <c r="E20" s="1" t="s">
        <v>69</v>
      </c>
      <c r="F20" s="4">
        <v>0</v>
      </c>
      <c r="G20" s="5"/>
      <c r="H20" s="4">
        <v>500</v>
      </c>
      <c r="I20" s="5"/>
      <c r="J20" s="4">
        <f t="shared" si="0"/>
        <v>-500</v>
      </c>
      <c r="K20" s="5"/>
      <c r="L20" s="6">
        <f t="shared" si="1"/>
        <v>0</v>
      </c>
      <c r="M20" s="5"/>
      <c r="N20" s="4">
        <v>28562.5</v>
      </c>
      <c r="O20" s="5"/>
      <c r="P20" s="4">
        <v>3524</v>
      </c>
      <c r="Q20" s="5"/>
      <c r="R20" s="4">
        <f t="shared" si="2"/>
        <v>25038.5</v>
      </c>
      <c r="S20" s="5"/>
      <c r="T20" s="6">
        <f t="shared" si="3"/>
        <v>8.1051400000000005</v>
      </c>
      <c r="U20" s="5"/>
      <c r="V20" s="4">
        <v>6032</v>
      </c>
    </row>
    <row r="21" spans="1:22" x14ac:dyDescent="0.25">
      <c r="A21" s="1"/>
      <c r="B21" s="1"/>
      <c r="C21" s="1"/>
      <c r="D21" s="1"/>
      <c r="E21" s="1" t="s">
        <v>105</v>
      </c>
      <c r="F21" s="4">
        <v>0</v>
      </c>
      <c r="G21" s="5"/>
      <c r="H21" s="4">
        <v>0</v>
      </c>
      <c r="I21" s="5"/>
      <c r="J21" s="4">
        <f t="shared" si="0"/>
        <v>0</v>
      </c>
      <c r="K21" s="5"/>
      <c r="L21" s="6">
        <f t="shared" si="1"/>
        <v>0</v>
      </c>
      <c r="M21" s="5"/>
      <c r="N21" s="4">
        <v>0</v>
      </c>
      <c r="O21" s="5"/>
      <c r="P21" s="4">
        <v>0</v>
      </c>
      <c r="Q21" s="5"/>
      <c r="R21" s="4">
        <f t="shared" si="2"/>
        <v>0</v>
      </c>
      <c r="S21" s="5"/>
      <c r="T21" s="6">
        <f t="shared" si="3"/>
        <v>0</v>
      </c>
      <c r="U21" s="5"/>
      <c r="V21" s="4">
        <v>0</v>
      </c>
    </row>
    <row r="22" spans="1:22" x14ac:dyDescent="0.25">
      <c r="A22" s="1"/>
      <c r="B22" s="1"/>
      <c r="C22" s="1"/>
      <c r="D22" s="1"/>
      <c r="E22" s="1" t="s">
        <v>70</v>
      </c>
      <c r="F22" s="4">
        <v>0</v>
      </c>
      <c r="G22" s="5"/>
      <c r="H22" s="4"/>
      <c r="I22" s="5"/>
      <c r="J22" s="4"/>
      <c r="K22" s="5"/>
      <c r="L22" s="6"/>
      <c r="M22" s="5"/>
      <c r="N22" s="4">
        <v>882</v>
      </c>
      <c r="O22" s="5"/>
      <c r="P22" s="4"/>
      <c r="Q22" s="5"/>
      <c r="R22" s="4"/>
      <c r="S22" s="5"/>
      <c r="T22" s="6"/>
      <c r="U22" s="5"/>
      <c r="V22" s="4"/>
    </row>
    <row r="23" spans="1:22" ht="15.75" thickBot="1" x14ac:dyDescent="0.3">
      <c r="A23" s="1"/>
      <c r="B23" s="1"/>
      <c r="C23" s="1"/>
      <c r="D23" s="1"/>
      <c r="E23" s="1" t="s">
        <v>71</v>
      </c>
      <c r="F23" s="9">
        <v>0</v>
      </c>
      <c r="G23" s="5"/>
      <c r="H23" s="9">
        <v>0</v>
      </c>
      <c r="I23" s="5"/>
      <c r="J23" s="9">
        <f>ROUND((F23-H23),5)</f>
        <v>0</v>
      </c>
      <c r="K23" s="5"/>
      <c r="L23" s="10">
        <f>ROUND(IF(H23=0, IF(F23=0, 0, 1), F23/H23),5)</f>
        <v>0</v>
      </c>
      <c r="M23" s="5"/>
      <c r="N23" s="9">
        <v>0</v>
      </c>
      <c r="O23" s="5"/>
      <c r="P23" s="9">
        <v>0</v>
      </c>
      <c r="Q23" s="5"/>
      <c r="R23" s="9">
        <f>ROUND((N23-P23),5)</f>
        <v>0</v>
      </c>
      <c r="S23" s="5"/>
      <c r="T23" s="10">
        <f>ROUND(IF(P23=0, IF(N23=0, 0, 1), N23/P23),5)</f>
        <v>0</v>
      </c>
      <c r="U23" s="5"/>
      <c r="V23" s="9">
        <v>0</v>
      </c>
    </row>
    <row r="24" spans="1:22" ht="15.75" thickBot="1" x14ac:dyDescent="0.3">
      <c r="A24" s="1"/>
      <c r="B24" s="1"/>
      <c r="C24" s="1"/>
      <c r="D24" s="1" t="s">
        <v>72</v>
      </c>
      <c r="E24" s="1"/>
      <c r="F24" s="11">
        <f>ROUND(SUM(F4:F23),5)</f>
        <v>24816.12</v>
      </c>
      <c r="G24" s="5"/>
      <c r="H24" s="11">
        <f>ROUND(SUM(H4:H23),5)</f>
        <v>54324</v>
      </c>
      <c r="I24" s="5"/>
      <c r="J24" s="11">
        <f>ROUND((F24-H24),5)</f>
        <v>-29507.88</v>
      </c>
      <c r="K24" s="5"/>
      <c r="L24" s="12">
        <f>ROUND(IF(H24=0, IF(F24=0, 0, 1), F24/H24),5)</f>
        <v>0.45682</v>
      </c>
      <c r="M24" s="5"/>
      <c r="N24" s="11">
        <f>ROUND(SUM(N4:N23),5)</f>
        <v>490769.32</v>
      </c>
      <c r="O24" s="5"/>
      <c r="P24" s="11">
        <f>ROUND(SUM(P4:P23),5)</f>
        <v>450286.33</v>
      </c>
      <c r="Q24" s="5"/>
      <c r="R24" s="11">
        <f>ROUND((N24-P24),5)</f>
        <v>40482.99</v>
      </c>
      <c r="S24" s="5"/>
      <c r="T24" s="12">
        <f>ROUND(IF(P24=0, IF(N24=0, 0, 1), N24/P24),5)</f>
        <v>1.0899000000000001</v>
      </c>
      <c r="U24" s="5"/>
      <c r="V24" s="11">
        <f>ROUND(SUM(V4:V23),5)</f>
        <v>695491.33</v>
      </c>
    </row>
    <row r="25" spans="1:22" x14ac:dyDescent="0.25">
      <c r="A25" s="1"/>
      <c r="B25" s="1"/>
      <c r="C25" s="1" t="s">
        <v>73</v>
      </c>
      <c r="D25" s="1"/>
      <c r="E25" s="1"/>
      <c r="F25" s="4">
        <f>F24</f>
        <v>24816.12</v>
      </c>
      <c r="G25" s="5"/>
      <c r="H25" s="4">
        <f>H24</f>
        <v>54324</v>
      </c>
      <c r="I25" s="5"/>
      <c r="J25" s="4">
        <f>ROUND((F25-H25),5)</f>
        <v>-29507.88</v>
      </c>
      <c r="K25" s="5"/>
      <c r="L25" s="6">
        <f>ROUND(IF(H25=0, IF(F25=0, 0, 1), F25/H25),5)</f>
        <v>0.45682</v>
      </c>
      <c r="M25" s="5"/>
      <c r="N25" s="4">
        <f>N24</f>
        <v>490769.32</v>
      </c>
      <c r="O25" s="5"/>
      <c r="P25" s="4">
        <f>P24</f>
        <v>450286.33</v>
      </c>
      <c r="Q25" s="5"/>
      <c r="R25" s="4">
        <f>ROUND((N25-P25),5)</f>
        <v>40482.99</v>
      </c>
      <c r="S25" s="5"/>
      <c r="T25" s="6">
        <f>ROUND(IF(P25=0, IF(N25=0, 0, 1), N25/P25),5)</f>
        <v>1.0899000000000001</v>
      </c>
      <c r="U25" s="5"/>
      <c r="V25" s="4">
        <f>V24</f>
        <v>695491.33</v>
      </c>
    </row>
    <row r="26" spans="1:22" x14ac:dyDescent="0.25">
      <c r="A26" s="1"/>
      <c r="B26" s="1"/>
      <c r="C26" s="1"/>
      <c r="D26" s="1" t="s">
        <v>74</v>
      </c>
      <c r="E26" s="1"/>
      <c r="F26" s="4"/>
      <c r="G26" s="5"/>
      <c r="H26" s="4"/>
      <c r="I26" s="5"/>
      <c r="J26" s="4"/>
      <c r="K26" s="5"/>
      <c r="L26" s="6"/>
      <c r="M26" s="5"/>
      <c r="N26" s="4"/>
      <c r="O26" s="5"/>
      <c r="P26" s="4"/>
      <c r="Q26" s="5"/>
      <c r="R26" s="4"/>
      <c r="S26" s="5"/>
      <c r="T26" s="6"/>
      <c r="U26" s="5"/>
      <c r="V26" s="4"/>
    </row>
    <row r="27" spans="1:22" x14ac:dyDescent="0.25">
      <c r="A27" s="1"/>
      <c r="B27" s="1"/>
      <c r="C27" s="1"/>
      <c r="D27" s="1"/>
      <c r="E27" s="1" t="s">
        <v>75</v>
      </c>
      <c r="F27" s="4">
        <v>333.4</v>
      </c>
      <c r="G27" s="5"/>
      <c r="H27" s="4">
        <v>591</v>
      </c>
      <c r="I27" s="5"/>
      <c r="J27" s="4">
        <f t="shared" ref="J27:J44" si="4">ROUND((F27-H27),5)</f>
        <v>-257.60000000000002</v>
      </c>
      <c r="K27" s="5"/>
      <c r="L27" s="6">
        <f t="shared" ref="L27:L44" si="5">ROUND(IF(H27=0, IF(F27=0, 0, 1), F27/H27),5)</f>
        <v>0.56413000000000002</v>
      </c>
      <c r="M27" s="5"/>
      <c r="N27" s="4">
        <v>3421.8</v>
      </c>
      <c r="O27" s="5"/>
      <c r="P27" s="4">
        <v>3378.73</v>
      </c>
      <c r="Q27" s="5"/>
      <c r="R27" s="4">
        <f t="shared" ref="R27:R44" si="6">ROUND((N27-P27),5)</f>
        <v>43.07</v>
      </c>
      <c r="S27" s="5"/>
      <c r="T27" s="6">
        <f t="shared" ref="T27:T44" si="7">ROUND(IF(P27=0, IF(N27=0, 0, 1), N27/P27),5)</f>
        <v>1.01275</v>
      </c>
      <c r="U27" s="5"/>
      <c r="V27" s="4">
        <v>6271.73</v>
      </c>
    </row>
    <row r="28" spans="1:22" x14ac:dyDescent="0.25">
      <c r="A28" s="1"/>
      <c r="B28" s="1"/>
      <c r="C28" s="1"/>
      <c r="D28" s="1"/>
      <c r="E28" s="1" t="s">
        <v>76</v>
      </c>
      <c r="F28" s="4">
        <v>21827.56</v>
      </c>
      <c r="G28" s="5"/>
      <c r="H28" s="4">
        <v>24307</v>
      </c>
      <c r="I28" s="5"/>
      <c r="J28" s="4">
        <f t="shared" si="4"/>
        <v>-2479.44</v>
      </c>
      <c r="K28" s="5"/>
      <c r="L28" s="6">
        <f t="shared" si="5"/>
        <v>0.89798999999999995</v>
      </c>
      <c r="M28" s="5"/>
      <c r="N28" s="4">
        <v>214453.09</v>
      </c>
      <c r="O28" s="5"/>
      <c r="P28" s="4">
        <v>218505.11</v>
      </c>
      <c r="Q28" s="5"/>
      <c r="R28" s="4">
        <f t="shared" si="6"/>
        <v>-4052.02</v>
      </c>
      <c r="S28" s="5"/>
      <c r="T28" s="6">
        <f t="shared" si="7"/>
        <v>0.98146</v>
      </c>
      <c r="U28" s="5"/>
      <c r="V28" s="4">
        <v>328870.11</v>
      </c>
    </row>
    <row r="29" spans="1:22" x14ac:dyDescent="0.25">
      <c r="A29" s="1"/>
      <c r="B29" s="1"/>
      <c r="C29" s="1"/>
      <c r="D29" s="1"/>
      <c r="E29" s="1" t="s">
        <v>77</v>
      </c>
      <c r="F29" s="4">
        <v>0</v>
      </c>
      <c r="G29" s="5"/>
      <c r="H29" s="4">
        <v>0</v>
      </c>
      <c r="I29" s="5"/>
      <c r="J29" s="4">
        <f t="shared" si="4"/>
        <v>0</v>
      </c>
      <c r="K29" s="5"/>
      <c r="L29" s="6">
        <f t="shared" si="5"/>
        <v>0</v>
      </c>
      <c r="M29" s="5"/>
      <c r="N29" s="4">
        <v>3281.5</v>
      </c>
      <c r="O29" s="5"/>
      <c r="P29" s="4">
        <v>4500</v>
      </c>
      <c r="Q29" s="5"/>
      <c r="R29" s="4">
        <f t="shared" si="6"/>
        <v>-1218.5</v>
      </c>
      <c r="S29" s="5"/>
      <c r="T29" s="6">
        <f t="shared" si="7"/>
        <v>0.72921999999999998</v>
      </c>
      <c r="U29" s="5"/>
      <c r="V29" s="4">
        <v>4500</v>
      </c>
    </row>
    <row r="30" spans="1:22" x14ac:dyDescent="0.25">
      <c r="A30" s="1"/>
      <c r="B30" s="1"/>
      <c r="C30" s="1"/>
      <c r="D30" s="1"/>
      <c r="E30" s="1" t="s">
        <v>78</v>
      </c>
      <c r="F30" s="4">
        <v>0</v>
      </c>
      <c r="G30" s="5"/>
      <c r="H30" s="4">
        <v>0</v>
      </c>
      <c r="I30" s="5"/>
      <c r="J30" s="4">
        <f t="shared" si="4"/>
        <v>0</v>
      </c>
      <c r="K30" s="5"/>
      <c r="L30" s="6">
        <f t="shared" si="5"/>
        <v>0</v>
      </c>
      <c r="M30" s="5"/>
      <c r="N30" s="4">
        <v>114666.57</v>
      </c>
      <c r="O30" s="5"/>
      <c r="P30" s="4">
        <v>102832.73</v>
      </c>
      <c r="Q30" s="5"/>
      <c r="R30" s="4">
        <f t="shared" si="6"/>
        <v>11833.84</v>
      </c>
      <c r="S30" s="5"/>
      <c r="T30" s="6">
        <f t="shared" si="7"/>
        <v>1.1150800000000001</v>
      </c>
      <c r="U30" s="5"/>
      <c r="V30" s="4">
        <v>102832.73</v>
      </c>
    </row>
    <row r="31" spans="1:22" x14ac:dyDescent="0.25">
      <c r="A31" s="1"/>
      <c r="B31" s="1"/>
      <c r="C31" s="1"/>
      <c r="D31" s="1"/>
      <c r="E31" s="1" t="s">
        <v>79</v>
      </c>
      <c r="F31" s="4">
        <v>0</v>
      </c>
      <c r="G31" s="5"/>
      <c r="H31" s="4">
        <v>0</v>
      </c>
      <c r="I31" s="5"/>
      <c r="J31" s="4">
        <f t="shared" si="4"/>
        <v>0</v>
      </c>
      <c r="K31" s="5"/>
      <c r="L31" s="6">
        <f t="shared" si="5"/>
        <v>0</v>
      </c>
      <c r="M31" s="5"/>
      <c r="N31" s="4">
        <v>217</v>
      </c>
      <c r="O31" s="5"/>
      <c r="P31" s="4">
        <v>0</v>
      </c>
      <c r="Q31" s="5"/>
      <c r="R31" s="4">
        <f t="shared" si="6"/>
        <v>217</v>
      </c>
      <c r="S31" s="5"/>
      <c r="T31" s="6">
        <f t="shared" si="7"/>
        <v>1</v>
      </c>
      <c r="U31" s="5"/>
      <c r="V31" s="4">
        <v>0</v>
      </c>
    </row>
    <row r="32" spans="1:22" x14ac:dyDescent="0.25">
      <c r="A32" s="1"/>
      <c r="B32" s="1"/>
      <c r="C32" s="1"/>
      <c r="D32" s="1"/>
      <c r="E32" s="1" t="s">
        <v>80</v>
      </c>
      <c r="F32" s="4">
        <v>6851.58</v>
      </c>
      <c r="G32" s="5"/>
      <c r="H32" s="4">
        <v>3595</v>
      </c>
      <c r="I32" s="5"/>
      <c r="J32" s="4">
        <f t="shared" si="4"/>
        <v>3256.58</v>
      </c>
      <c r="K32" s="5"/>
      <c r="L32" s="6">
        <f t="shared" si="5"/>
        <v>1.9058600000000001</v>
      </c>
      <c r="M32" s="5"/>
      <c r="N32" s="4">
        <v>51915.48</v>
      </c>
      <c r="O32" s="5"/>
      <c r="P32" s="4">
        <v>42391.85</v>
      </c>
      <c r="Q32" s="5"/>
      <c r="R32" s="4">
        <f t="shared" si="6"/>
        <v>9523.6299999999992</v>
      </c>
      <c r="S32" s="5"/>
      <c r="T32" s="6">
        <f t="shared" si="7"/>
        <v>1.2246600000000001</v>
      </c>
      <c r="U32" s="5"/>
      <c r="V32" s="4">
        <v>64235.85</v>
      </c>
    </row>
    <row r="33" spans="1:22" x14ac:dyDescent="0.25">
      <c r="A33" s="1"/>
      <c r="B33" s="1"/>
      <c r="C33" s="1"/>
      <c r="D33" s="1"/>
      <c r="E33" s="1" t="s">
        <v>81</v>
      </c>
      <c r="F33" s="4">
        <v>1161.43</v>
      </c>
      <c r="G33" s="5"/>
      <c r="H33" s="4">
        <v>891</v>
      </c>
      <c r="I33" s="5"/>
      <c r="J33" s="4">
        <f t="shared" si="4"/>
        <v>270.43</v>
      </c>
      <c r="K33" s="5"/>
      <c r="L33" s="6">
        <f t="shared" si="5"/>
        <v>1.3035099999999999</v>
      </c>
      <c r="M33" s="5"/>
      <c r="N33" s="4">
        <v>8284.24</v>
      </c>
      <c r="O33" s="5"/>
      <c r="P33" s="4">
        <v>9088.08</v>
      </c>
      <c r="Q33" s="5"/>
      <c r="R33" s="4">
        <f t="shared" si="6"/>
        <v>-803.84</v>
      </c>
      <c r="S33" s="5"/>
      <c r="T33" s="6">
        <f t="shared" si="7"/>
        <v>0.91154999999999997</v>
      </c>
      <c r="U33" s="5"/>
      <c r="V33" s="4">
        <v>13160.08</v>
      </c>
    </row>
    <row r="34" spans="1:22" x14ac:dyDescent="0.25">
      <c r="A34" s="1"/>
      <c r="B34" s="1"/>
      <c r="C34" s="1"/>
      <c r="D34" s="1"/>
      <c r="E34" s="1" t="s">
        <v>82</v>
      </c>
      <c r="F34" s="4">
        <v>5673.48</v>
      </c>
      <c r="G34" s="5"/>
      <c r="H34" s="4">
        <v>14000</v>
      </c>
      <c r="I34" s="5"/>
      <c r="J34" s="4">
        <f t="shared" si="4"/>
        <v>-8326.52</v>
      </c>
      <c r="K34" s="5"/>
      <c r="L34" s="6">
        <f t="shared" si="5"/>
        <v>0.40525</v>
      </c>
      <c r="M34" s="5"/>
      <c r="N34" s="4">
        <v>28650.23</v>
      </c>
      <c r="O34" s="5"/>
      <c r="P34" s="4">
        <v>25820</v>
      </c>
      <c r="Q34" s="5"/>
      <c r="R34" s="4">
        <f t="shared" si="6"/>
        <v>2830.23</v>
      </c>
      <c r="S34" s="5"/>
      <c r="T34" s="6">
        <f t="shared" si="7"/>
        <v>1.10961</v>
      </c>
      <c r="U34" s="5"/>
      <c r="V34" s="4">
        <v>44820</v>
      </c>
    </row>
    <row r="35" spans="1:22" x14ac:dyDescent="0.25">
      <c r="A35" s="1"/>
      <c r="B35" s="1"/>
      <c r="C35" s="1"/>
      <c r="D35" s="1"/>
      <c r="E35" s="1" t="s">
        <v>106</v>
      </c>
      <c r="F35" s="4">
        <v>0</v>
      </c>
      <c r="G35" s="5"/>
      <c r="H35" s="4">
        <v>0</v>
      </c>
      <c r="I35" s="5"/>
      <c r="J35" s="4">
        <f t="shared" si="4"/>
        <v>0</v>
      </c>
      <c r="K35" s="5"/>
      <c r="L35" s="6">
        <f t="shared" si="5"/>
        <v>0</v>
      </c>
      <c r="M35" s="5"/>
      <c r="N35" s="4">
        <v>0</v>
      </c>
      <c r="O35" s="5"/>
      <c r="P35" s="4">
        <v>0</v>
      </c>
      <c r="Q35" s="5"/>
      <c r="R35" s="4">
        <f t="shared" si="6"/>
        <v>0</v>
      </c>
      <c r="S35" s="5"/>
      <c r="T35" s="6">
        <f t="shared" si="7"/>
        <v>0</v>
      </c>
      <c r="U35" s="5"/>
      <c r="V35" s="4">
        <v>0</v>
      </c>
    </row>
    <row r="36" spans="1:22" x14ac:dyDescent="0.25">
      <c r="A36" s="1"/>
      <c r="B36" s="1"/>
      <c r="C36" s="1"/>
      <c r="D36" s="1"/>
      <c r="E36" s="1" t="s">
        <v>83</v>
      </c>
      <c r="F36" s="4">
        <v>0</v>
      </c>
      <c r="G36" s="5"/>
      <c r="H36" s="4">
        <v>0</v>
      </c>
      <c r="I36" s="5"/>
      <c r="J36" s="4">
        <f t="shared" si="4"/>
        <v>0</v>
      </c>
      <c r="K36" s="5"/>
      <c r="L36" s="6">
        <f t="shared" si="5"/>
        <v>0</v>
      </c>
      <c r="M36" s="5"/>
      <c r="N36" s="4">
        <v>0</v>
      </c>
      <c r="O36" s="5"/>
      <c r="P36" s="4">
        <v>0</v>
      </c>
      <c r="Q36" s="5"/>
      <c r="R36" s="4">
        <f t="shared" si="6"/>
        <v>0</v>
      </c>
      <c r="S36" s="5"/>
      <c r="T36" s="6">
        <f t="shared" si="7"/>
        <v>0</v>
      </c>
      <c r="U36" s="5"/>
      <c r="V36" s="4">
        <v>0</v>
      </c>
    </row>
    <row r="37" spans="1:22" x14ac:dyDescent="0.25">
      <c r="A37" s="1"/>
      <c r="B37" s="1"/>
      <c r="C37" s="1"/>
      <c r="D37" s="1"/>
      <c r="E37" s="1" t="s">
        <v>84</v>
      </c>
      <c r="F37" s="4">
        <v>364</v>
      </c>
      <c r="G37" s="5"/>
      <c r="H37" s="4">
        <v>500</v>
      </c>
      <c r="I37" s="5"/>
      <c r="J37" s="4">
        <f t="shared" si="4"/>
        <v>-136</v>
      </c>
      <c r="K37" s="5"/>
      <c r="L37" s="6">
        <f t="shared" si="5"/>
        <v>0.72799999999999998</v>
      </c>
      <c r="M37" s="5"/>
      <c r="N37" s="4">
        <v>15880</v>
      </c>
      <c r="O37" s="5"/>
      <c r="P37" s="4">
        <v>7866</v>
      </c>
      <c r="Q37" s="5"/>
      <c r="R37" s="4">
        <f t="shared" si="6"/>
        <v>8014</v>
      </c>
      <c r="S37" s="5"/>
      <c r="T37" s="6">
        <f t="shared" si="7"/>
        <v>2.0188199999999998</v>
      </c>
      <c r="U37" s="5"/>
      <c r="V37" s="4">
        <v>10374</v>
      </c>
    </row>
    <row r="38" spans="1:22" x14ac:dyDescent="0.25">
      <c r="A38" s="1"/>
      <c r="B38" s="1"/>
      <c r="C38" s="1"/>
      <c r="D38" s="1"/>
      <c r="E38" s="1" t="s">
        <v>85</v>
      </c>
      <c r="F38" s="4">
        <v>1946</v>
      </c>
      <c r="G38" s="5"/>
      <c r="H38" s="4">
        <v>6500</v>
      </c>
      <c r="I38" s="5"/>
      <c r="J38" s="4">
        <f t="shared" si="4"/>
        <v>-4554</v>
      </c>
      <c r="K38" s="5"/>
      <c r="L38" s="6">
        <f t="shared" si="5"/>
        <v>0.29937999999999998</v>
      </c>
      <c r="M38" s="5"/>
      <c r="N38" s="4">
        <v>5013.26</v>
      </c>
      <c r="O38" s="5"/>
      <c r="P38" s="4">
        <v>19500</v>
      </c>
      <c r="Q38" s="5"/>
      <c r="R38" s="4">
        <f t="shared" si="6"/>
        <v>-14486.74</v>
      </c>
      <c r="S38" s="5"/>
      <c r="T38" s="6">
        <f t="shared" si="7"/>
        <v>0.25708999999999999</v>
      </c>
      <c r="U38" s="5"/>
      <c r="V38" s="4">
        <v>19500</v>
      </c>
    </row>
    <row r="39" spans="1:22" x14ac:dyDescent="0.25">
      <c r="A39" s="1"/>
      <c r="B39" s="1"/>
      <c r="C39" s="1"/>
      <c r="D39" s="1"/>
      <c r="E39" s="1" t="s">
        <v>86</v>
      </c>
      <c r="F39" s="4">
        <v>-414.76</v>
      </c>
      <c r="G39" s="5"/>
      <c r="H39" s="4">
        <v>0</v>
      </c>
      <c r="I39" s="5"/>
      <c r="J39" s="4">
        <f t="shared" si="4"/>
        <v>-414.76</v>
      </c>
      <c r="K39" s="5"/>
      <c r="L39" s="6">
        <f t="shared" si="5"/>
        <v>1</v>
      </c>
      <c r="M39" s="5"/>
      <c r="N39" s="4">
        <v>-121.64</v>
      </c>
      <c r="O39" s="5"/>
      <c r="P39" s="4">
        <v>0</v>
      </c>
      <c r="Q39" s="5"/>
      <c r="R39" s="4">
        <f t="shared" si="6"/>
        <v>-121.64</v>
      </c>
      <c r="S39" s="5"/>
      <c r="T39" s="6">
        <f t="shared" si="7"/>
        <v>1</v>
      </c>
      <c r="U39" s="5"/>
      <c r="V39" s="4">
        <v>0</v>
      </c>
    </row>
    <row r="40" spans="1:22" x14ac:dyDescent="0.25">
      <c r="A40" s="1"/>
      <c r="B40" s="1"/>
      <c r="C40" s="1"/>
      <c r="D40" s="1"/>
      <c r="E40" s="1" t="s">
        <v>87</v>
      </c>
      <c r="F40" s="4">
        <v>3330</v>
      </c>
      <c r="G40" s="5"/>
      <c r="H40" s="4">
        <v>2500</v>
      </c>
      <c r="I40" s="5"/>
      <c r="J40" s="4">
        <f t="shared" si="4"/>
        <v>830</v>
      </c>
      <c r="K40" s="5"/>
      <c r="L40" s="6">
        <f t="shared" si="5"/>
        <v>1.3320000000000001</v>
      </c>
      <c r="M40" s="5"/>
      <c r="N40" s="4">
        <v>32140</v>
      </c>
      <c r="O40" s="5"/>
      <c r="P40" s="4">
        <v>22665</v>
      </c>
      <c r="Q40" s="5"/>
      <c r="R40" s="4">
        <f t="shared" si="6"/>
        <v>9475</v>
      </c>
      <c r="S40" s="5"/>
      <c r="T40" s="6">
        <f t="shared" si="7"/>
        <v>1.41805</v>
      </c>
      <c r="U40" s="5"/>
      <c r="V40" s="4">
        <v>32665</v>
      </c>
    </row>
    <row r="41" spans="1:22" x14ac:dyDescent="0.25">
      <c r="A41" s="1"/>
      <c r="B41" s="1"/>
      <c r="C41" s="1"/>
      <c r="D41" s="1"/>
      <c r="E41" s="1" t="s">
        <v>107</v>
      </c>
      <c r="F41" s="4">
        <v>0</v>
      </c>
      <c r="G41" s="5"/>
      <c r="H41" s="4">
        <v>0</v>
      </c>
      <c r="I41" s="5"/>
      <c r="J41" s="4">
        <f t="shared" si="4"/>
        <v>0</v>
      </c>
      <c r="K41" s="5"/>
      <c r="L41" s="6">
        <f t="shared" si="5"/>
        <v>0</v>
      </c>
      <c r="M41" s="5"/>
      <c r="N41" s="4">
        <v>0</v>
      </c>
      <c r="O41" s="5"/>
      <c r="P41" s="4">
        <v>0</v>
      </c>
      <c r="Q41" s="5"/>
      <c r="R41" s="4">
        <f t="shared" si="6"/>
        <v>0</v>
      </c>
      <c r="S41" s="5"/>
      <c r="T41" s="6">
        <f t="shared" si="7"/>
        <v>0</v>
      </c>
      <c r="U41" s="5"/>
      <c r="V41" s="4">
        <v>0</v>
      </c>
    </row>
    <row r="42" spans="1:22" ht="15.75" thickBot="1" x14ac:dyDescent="0.3">
      <c r="A42" s="1"/>
      <c r="B42" s="1"/>
      <c r="C42" s="1"/>
      <c r="D42" s="1"/>
      <c r="E42" s="1" t="s">
        <v>108</v>
      </c>
      <c r="F42" s="9">
        <v>0</v>
      </c>
      <c r="G42" s="5"/>
      <c r="H42" s="9">
        <v>0</v>
      </c>
      <c r="I42" s="5"/>
      <c r="J42" s="9">
        <f t="shared" si="4"/>
        <v>0</v>
      </c>
      <c r="K42" s="5"/>
      <c r="L42" s="10">
        <f t="shared" si="5"/>
        <v>0</v>
      </c>
      <c r="M42" s="5"/>
      <c r="N42" s="9">
        <v>0</v>
      </c>
      <c r="O42" s="5"/>
      <c r="P42" s="9">
        <v>0</v>
      </c>
      <c r="Q42" s="5"/>
      <c r="R42" s="9">
        <f t="shared" si="6"/>
        <v>0</v>
      </c>
      <c r="S42" s="5"/>
      <c r="T42" s="10">
        <f t="shared" si="7"/>
        <v>0</v>
      </c>
      <c r="U42" s="5"/>
      <c r="V42" s="9">
        <v>0</v>
      </c>
    </row>
    <row r="43" spans="1:22" ht="15.75" thickBot="1" x14ac:dyDescent="0.3">
      <c r="A43" s="1"/>
      <c r="B43" s="1"/>
      <c r="C43" s="1"/>
      <c r="D43" s="1" t="s">
        <v>88</v>
      </c>
      <c r="E43" s="1"/>
      <c r="F43" s="11">
        <f>ROUND(SUM(F26:F42),5)</f>
        <v>41072.69</v>
      </c>
      <c r="G43" s="5"/>
      <c r="H43" s="11">
        <f>ROUND(SUM(H26:H42),5)</f>
        <v>52884</v>
      </c>
      <c r="I43" s="5"/>
      <c r="J43" s="11">
        <f t="shared" si="4"/>
        <v>-11811.31</v>
      </c>
      <c r="K43" s="5"/>
      <c r="L43" s="12">
        <f t="shared" si="5"/>
        <v>0.77666000000000002</v>
      </c>
      <c r="M43" s="5"/>
      <c r="N43" s="11">
        <f>ROUND(SUM(N26:N42),5)</f>
        <v>477801.53</v>
      </c>
      <c r="O43" s="5"/>
      <c r="P43" s="11">
        <f>ROUND(SUM(P26:P42),5)</f>
        <v>456547.5</v>
      </c>
      <c r="Q43" s="5"/>
      <c r="R43" s="11">
        <f t="shared" si="6"/>
        <v>21254.03</v>
      </c>
      <c r="S43" s="5"/>
      <c r="T43" s="12">
        <f t="shared" si="7"/>
        <v>1.0465500000000001</v>
      </c>
      <c r="U43" s="5"/>
      <c r="V43" s="11">
        <f>ROUND(SUM(V26:V42),5)</f>
        <v>627229.5</v>
      </c>
    </row>
    <row r="44" spans="1:22" x14ac:dyDescent="0.25">
      <c r="A44" s="1"/>
      <c r="B44" s="1" t="s">
        <v>89</v>
      </c>
      <c r="C44" s="1"/>
      <c r="D44" s="1"/>
      <c r="E44" s="1"/>
      <c r="F44" s="4">
        <f>ROUND(F3+F25-F43,5)</f>
        <v>-16256.57</v>
      </c>
      <c r="G44" s="5"/>
      <c r="H44" s="4">
        <f>ROUND(H3+H25-H43,5)</f>
        <v>1440</v>
      </c>
      <c r="I44" s="5"/>
      <c r="J44" s="4">
        <f t="shared" si="4"/>
        <v>-17696.57</v>
      </c>
      <c r="K44" s="5"/>
      <c r="L44" s="6">
        <f t="shared" si="5"/>
        <v>-11.28928</v>
      </c>
      <c r="M44" s="5"/>
      <c r="N44" s="4">
        <f>ROUND(N3+N25-N43,5)</f>
        <v>12967.79</v>
      </c>
      <c r="O44" s="5"/>
      <c r="P44" s="4">
        <f>ROUND(P3+P25-P43,5)</f>
        <v>-6261.17</v>
      </c>
      <c r="Q44" s="5"/>
      <c r="R44" s="4">
        <f t="shared" si="6"/>
        <v>19228.96</v>
      </c>
      <c r="S44" s="5"/>
      <c r="T44" s="6">
        <f t="shared" si="7"/>
        <v>-2.0711400000000002</v>
      </c>
      <c r="U44" s="5"/>
      <c r="V44" s="4">
        <f>ROUND(V3+V25-V43,5)</f>
        <v>68261.83</v>
      </c>
    </row>
    <row r="45" spans="1:22" x14ac:dyDescent="0.25">
      <c r="A45" s="1"/>
      <c r="B45" s="1" t="s">
        <v>90</v>
      </c>
      <c r="C45" s="1"/>
      <c r="D45" s="1"/>
      <c r="E45" s="1"/>
      <c r="F45" s="4"/>
      <c r="G45" s="5"/>
      <c r="H45" s="4"/>
      <c r="I45" s="5"/>
      <c r="J45" s="4"/>
      <c r="K45" s="5"/>
      <c r="L45" s="6"/>
      <c r="M45" s="5"/>
      <c r="N45" s="4"/>
      <c r="O45" s="5"/>
      <c r="P45" s="4"/>
      <c r="Q45" s="5"/>
      <c r="R45" s="4"/>
      <c r="S45" s="5"/>
      <c r="T45" s="6"/>
      <c r="U45" s="5"/>
      <c r="V45" s="4"/>
    </row>
    <row r="46" spans="1:22" x14ac:dyDescent="0.25">
      <c r="A46" s="1"/>
      <c r="B46" s="1"/>
      <c r="C46" s="1" t="s">
        <v>91</v>
      </c>
      <c r="D46" s="1"/>
      <c r="E46" s="1"/>
      <c r="F46" s="4"/>
      <c r="G46" s="5"/>
      <c r="H46" s="4"/>
      <c r="I46" s="5"/>
      <c r="J46" s="4"/>
      <c r="K46" s="5"/>
      <c r="L46" s="6"/>
      <c r="M46" s="5"/>
      <c r="N46" s="4"/>
      <c r="O46" s="5"/>
      <c r="P46" s="4"/>
      <c r="Q46" s="5"/>
      <c r="R46" s="4"/>
      <c r="S46" s="5"/>
      <c r="T46" s="6"/>
      <c r="U46" s="5"/>
      <c r="V46" s="4"/>
    </row>
    <row r="47" spans="1:22" x14ac:dyDescent="0.25">
      <c r="A47" s="1"/>
      <c r="B47" s="1"/>
      <c r="C47" s="1"/>
      <c r="D47" s="1" t="s">
        <v>92</v>
      </c>
      <c r="E47" s="1"/>
      <c r="F47" s="4">
        <v>496.32</v>
      </c>
      <c r="G47" s="5"/>
      <c r="H47" s="4">
        <v>1086</v>
      </c>
      <c r="I47" s="5"/>
      <c r="J47" s="4">
        <f>ROUND((F47-H47),5)</f>
        <v>-589.67999999999995</v>
      </c>
      <c r="K47" s="5"/>
      <c r="L47" s="6">
        <f>ROUND(IF(H47=0, IF(F47=0, 0, 1), F47/H47),5)</f>
        <v>0.45701999999999998</v>
      </c>
      <c r="M47" s="5"/>
      <c r="N47" s="4">
        <v>10008.16</v>
      </c>
      <c r="O47" s="5"/>
      <c r="P47" s="4">
        <v>8331.33</v>
      </c>
      <c r="Q47" s="5"/>
      <c r="R47" s="4">
        <f>ROUND((N47-P47),5)</f>
        <v>1676.83</v>
      </c>
      <c r="S47" s="5"/>
      <c r="T47" s="6">
        <f>ROUND(IF(P47=0, IF(N47=0, 0, 1), N47/P47),5)</f>
        <v>1.2012700000000001</v>
      </c>
      <c r="U47" s="5"/>
      <c r="V47" s="4">
        <v>13235.33</v>
      </c>
    </row>
    <row r="48" spans="1:22" ht="15.75" thickBot="1" x14ac:dyDescent="0.3">
      <c r="A48" s="1"/>
      <c r="B48" s="1"/>
      <c r="C48" s="1"/>
      <c r="D48" s="1" t="s">
        <v>109</v>
      </c>
      <c r="E48" s="1"/>
      <c r="F48" s="9">
        <v>0</v>
      </c>
      <c r="G48" s="5"/>
      <c r="H48" s="9">
        <v>0</v>
      </c>
      <c r="I48" s="5"/>
      <c r="J48" s="9">
        <f>ROUND((F48-H48),5)</f>
        <v>0</v>
      </c>
      <c r="K48" s="5"/>
      <c r="L48" s="10">
        <f>ROUND(IF(H48=0, IF(F48=0, 0, 1), F48/H48),5)</f>
        <v>0</v>
      </c>
      <c r="M48" s="5"/>
      <c r="N48" s="9">
        <v>0</v>
      </c>
      <c r="O48" s="5"/>
      <c r="P48" s="9">
        <v>0</v>
      </c>
      <c r="Q48" s="5"/>
      <c r="R48" s="9">
        <f>ROUND((N48-P48),5)</f>
        <v>0</v>
      </c>
      <c r="S48" s="5"/>
      <c r="T48" s="10">
        <f>ROUND(IF(P48=0, IF(N48=0, 0, 1), N48/P48),5)</f>
        <v>0</v>
      </c>
      <c r="U48" s="5"/>
      <c r="V48" s="9">
        <v>0</v>
      </c>
    </row>
    <row r="49" spans="1:22" ht="15.75" thickBot="1" x14ac:dyDescent="0.3">
      <c r="A49" s="1"/>
      <c r="B49" s="1"/>
      <c r="C49" s="1" t="s">
        <v>93</v>
      </c>
      <c r="D49" s="1"/>
      <c r="E49" s="1"/>
      <c r="F49" s="13">
        <f>ROUND(SUM(F46:F48),5)</f>
        <v>496.32</v>
      </c>
      <c r="G49" s="5"/>
      <c r="H49" s="13">
        <f>ROUND(SUM(H46:H48),5)</f>
        <v>1086</v>
      </c>
      <c r="I49" s="5"/>
      <c r="J49" s="13">
        <f>ROUND((F49-H49),5)</f>
        <v>-589.67999999999995</v>
      </c>
      <c r="K49" s="5"/>
      <c r="L49" s="14">
        <f>ROUND(IF(H49=0, IF(F49=0, 0, 1), F49/H49),5)</f>
        <v>0.45701999999999998</v>
      </c>
      <c r="M49" s="5"/>
      <c r="N49" s="13">
        <f>ROUND(SUM(N46:N48),5)</f>
        <v>10008.16</v>
      </c>
      <c r="O49" s="5"/>
      <c r="P49" s="13">
        <f>ROUND(SUM(P46:P48),5)</f>
        <v>8331.33</v>
      </c>
      <c r="Q49" s="5"/>
      <c r="R49" s="13">
        <f>ROUND((N49-P49),5)</f>
        <v>1676.83</v>
      </c>
      <c r="S49" s="5"/>
      <c r="T49" s="14">
        <f>ROUND(IF(P49=0, IF(N49=0, 0, 1), N49/P49),5)</f>
        <v>1.2012700000000001</v>
      </c>
      <c r="U49" s="5"/>
      <c r="V49" s="13">
        <f>ROUND(SUM(V46:V48),5)</f>
        <v>13235.33</v>
      </c>
    </row>
    <row r="50" spans="1:22" ht="15.75" thickBot="1" x14ac:dyDescent="0.3">
      <c r="A50" s="1"/>
      <c r="B50" s="1" t="s">
        <v>94</v>
      </c>
      <c r="C50" s="1"/>
      <c r="D50" s="1"/>
      <c r="E50" s="1"/>
      <c r="F50" s="13">
        <f>ROUND(F45-F49,5)</f>
        <v>-496.32</v>
      </c>
      <c r="G50" s="5"/>
      <c r="H50" s="13">
        <f>ROUND(H45-H49,5)</f>
        <v>-1086</v>
      </c>
      <c r="I50" s="5"/>
      <c r="J50" s="13">
        <f>ROUND((F50-H50),5)</f>
        <v>589.67999999999995</v>
      </c>
      <c r="K50" s="5"/>
      <c r="L50" s="14">
        <f>ROUND(IF(H50=0, IF(F50=0, 0, 1), F50/H50),5)</f>
        <v>0.45701999999999998</v>
      </c>
      <c r="M50" s="5"/>
      <c r="N50" s="13">
        <f>ROUND(N45-N49,5)</f>
        <v>-10008.16</v>
      </c>
      <c r="O50" s="5"/>
      <c r="P50" s="13">
        <f>ROUND(P45-P49,5)</f>
        <v>-8331.33</v>
      </c>
      <c r="Q50" s="5"/>
      <c r="R50" s="13">
        <f>ROUND((N50-P50),5)</f>
        <v>-1676.83</v>
      </c>
      <c r="S50" s="5"/>
      <c r="T50" s="14">
        <f>ROUND(IF(P50=0, IF(N50=0, 0, 1), N50/P50),5)</f>
        <v>1.2012700000000001</v>
      </c>
      <c r="U50" s="5"/>
      <c r="V50" s="13">
        <f>ROUND(V45-V49,5)</f>
        <v>-13235.33</v>
      </c>
    </row>
    <row r="51" spans="1:22" s="17" customFormat="1" ht="12" thickBot="1" x14ac:dyDescent="0.25">
      <c r="A51" s="1" t="s">
        <v>51</v>
      </c>
      <c r="B51" s="1"/>
      <c r="C51" s="1"/>
      <c r="D51" s="1"/>
      <c r="E51" s="1"/>
      <c r="F51" s="15">
        <f>ROUND(F44+F50,5)</f>
        <v>-16752.89</v>
      </c>
      <c r="G51" s="1"/>
      <c r="H51" s="15">
        <f>ROUND(H44+H50,5)</f>
        <v>354</v>
      </c>
      <c r="I51" s="1"/>
      <c r="J51" s="15">
        <f>ROUND((F51-H51),5)</f>
        <v>-17106.89</v>
      </c>
      <c r="K51" s="1"/>
      <c r="L51" s="16">
        <f>ROUND(IF(H51=0, IF(F51=0, 0, 1), F51/H51),5)</f>
        <v>-47.324550000000002</v>
      </c>
      <c r="M51" s="1"/>
      <c r="N51" s="15">
        <f>ROUND(N44+N50,5)</f>
        <v>2959.63</v>
      </c>
      <c r="O51" s="1"/>
      <c r="P51" s="15">
        <f>ROUND(P44+P50,5)</f>
        <v>-14592.5</v>
      </c>
      <c r="Q51" s="1"/>
      <c r="R51" s="15">
        <f>ROUND((N51-P51),5)</f>
        <v>17552.13</v>
      </c>
      <c r="S51" s="1"/>
      <c r="T51" s="16">
        <f>ROUND(IF(P51=0, IF(N51=0, 0, 1), N51/P51),5)</f>
        <v>-0.20282</v>
      </c>
      <c r="U51" s="1"/>
      <c r="V51" s="15">
        <f>ROUND(V44+V50,5)</f>
        <v>55026.5</v>
      </c>
    </row>
    <row r="52" spans="1:22" ht="15.75" thickTop="1" x14ac:dyDescent="0.25"/>
  </sheetData>
  <pageMargins left="0.1" right="0.1" top="0.75" bottom="0.75" header="0.1" footer="0.3"/>
  <pageSetup orientation="landscape" r:id="rId1"/>
  <headerFooter>
    <oddHeader>&amp;L&amp;"Arial,Bold"&amp;8 Accrual Basis&amp;C&amp;"Arial,Bold"&amp;12 National Bison Association
&amp;"Arial,Bold"&amp;14 Condensed Budget Performance
&amp;"Arial,Bold"&amp;10 August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552450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552450</xdr:colOff>
                <xdr:row>1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43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" sqref="E2"/>
    </sheetView>
  </sheetViews>
  <sheetFormatPr defaultRowHeight="15" x14ac:dyDescent="0.25"/>
  <cols>
    <col min="1" max="4" width="3" style="22" customWidth="1"/>
    <col min="5" max="5" width="34.7109375" style="22" customWidth="1"/>
    <col min="6" max="6" width="10.42578125" style="23" bestFit="1" customWidth="1"/>
    <col min="7" max="7" width="2.28515625" style="23" customWidth="1"/>
    <col min="8" max="8" width="10.42578125" style="23" bestFit="1" customWidth="1"/>
    <col min="9" max="9" width="2.28515625" style="23" customWidth="1"/>
    <col min="10" max="10" width="8.42578125" style="23" bestFit="1" customWidth="1"/>
    <col min="11" max="11" width="2.28515625" style="23" customWidth="1"/>
    <col min="12" max="12" width="8.7109375" style="23" bestFit="1" customWidth="1"/>
  </cols>
  <sheetData>
    <row r="1" spans="1:12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6.5" thickTop="1" thickBot="1" x14ac:dyDescent="0.3">
      <c r="A2" s="18"/>
      <c r="B2" s="18"/>
      <c r="C2" s="18"/>
      <c r="D2" s="18"/>
      <c r="E2" s="18"/>
      <c r="F2" s="19" t="s">
        <v>54</v>
      </c>
      <c r="G2" s="20"/>
      <c r="H2" s="19" t="s">
        <v>55</v>
      </c>
      <c r="I2" s="20"/>
      <c r="J2" s="19" t="s">
        <v>2</v>
      </c>
      <c r="K2" s="20"/>
      <c r="L2" s="19" t="s">
        <v>3</v>
      </c>
    </row>
    <row r="3" spans="1:12" ht="15.75" thickTop="1" x14ac:dyDescent="0.25">
      <c r="A3" s="1"/>
      <c r="B3" s="1" t="s">
        <v>56</v>
      </c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25">
      <c r="A4" s="1"/>
      <c r="B4" s="1"/>
      <c r="C4" s="1"/>
      <c r="D4" s="1" t="s">
        <v>57</v>
      </c>
      <c r="E4" s="1"/>
      <c r="F4" s="4"/>
      <c r="G4" s="5"/>
      <c r="H4" s="4"/>
      <c r="I4" s="5"/>
      <c r="J4" s="4"/>
      <c r="K4" s="5"/>
      <c r="L4" s="6"/>
    </row>
    <row r="5" spans="1:12" x14ac:dyDescent="0.25">
      <c r="A5" s="1"/>
      <c r="B5" s="1"/>
      <c r="C5" s="1"/>
      <c r="D5" s="1"/>
      <c r="E5" s="1" t="s">
        <v>58</v>
      </c>
      <c r="F5" s="4">
        <v>150051</v>
      </c>
      <c r="G5" s="5"/>
      <c r="H5" s="4">
        <v>147346.82</v>
      </c>
      <c r="I5" s="5"/>
      <c r="J5" s="4">
        <f t="shared" ref="J5:J20" si="0">ROUND((F5-H5),5)</f>
        <v>2704.18</v>
      </c>
      <c r="K5" s="5"/>
      <c r="L5" s="6">
        <f t="shared" ref="L5:L20" si="1">ROUND(IF(F5=0, IF(H5=0, 0, SIGN(-H5)), IF(H5=0, SIGN(F5), (F5-H5)/ABS(H5))),5)</f>
        <v>1.8350000000000002E-2</v>
      </c>
    </row>
    <row r="6" spans="1:12" x14ac:dyDescent="0.25">
      <c r="A6" s="1"/>
      <c r="B6" s="1"/>
      <c r="C6" s="1"/>
      <c r="D6" s="1"/>
      <c r="E6" s="1" t="s">
        <v>59</v>
      </c>
      <c r="F6" s="4">
        <v>5701.76</v>
      </c>
      <c r="G6" s="5"/>
      <c r="H6" s="4">
        <v>10819.15</v>
      </c>
      <c r="I6" s="5"/>
      <c r="J6" s="4">
        <f t="shared" si="0"/>
        <v>-5117.3900000000003</v>
      </c>
      <c r="K6" s="5"/>
      <c r="L6" s="6">
        <f t="shared" si="1"/>
        <v>-0.47299000000000002</v>
      </c>
    </row>
    <row r="7" spans="1:12" x14ac:dyDescent="0.25">
      <c r="A7" s="1"/>
      <c r="B7" s="1"/>
      <c r="C7" s="1"/>
      <c r="D7" s="1"/>
      <c r="E7" s="1" t="s">
        <v>60</v>
      </c>
      <c r="F7" s="4">
        <v>5013.26</v>
      </c>
      <c r="G7" s="5"/>
      <c r="H7" s="4">
        <v>2327.17</v>
      </c>
      <c r="I7" s="5"/>
      <c r="J7" s="4">
        <f t="shared" si="0"/>
        <v>2686.09</v>
      </c>
      <c r="K7" s="5"/>
      <c r="L7" s="6">
        <f t="shared" si="1"/>
        <v>1.1542300000000001</v>
      </c>
    </row>
    <row r="8" spans="1:12" x14ac:dyDescent="0.25">
      <c r="A8" s="1"/>
      <c r="B8" s="1"/>
      <c r="C8" s="1"/>
      <c r="D8" s="1"/>
      <c r="E8" s="1" t="s">
        <v>61</v>
      </c>
      <c r="F8" s="4">
        <v>283.57</v>
      </c>
      <c r="G8" s="5"/>
      <c r="H8" s="4">
        <v>-981.86</v>
      </c>
      <c r="I8" s="5"/>
      <c r="J8" s="4">
        <f t="shared" si="0"/>
        <v>1265.43</v>
      </c>
      <c r="K8" s="5"/>
      <c r="L8" s="6">
        <f t="shared" si="1"/>
        <v>1.28881</v>
      </c>
    </row>
    <row r="9" spans="1:12" x14ac:dyDescent="0.25">
      <c r="A9" s="1"/>
      <c r="B9" s="1"/>
      <c r="C9" s="1"/>
      <c r="D9" s="1"/>
      <c r="E9" s="1" t="s">
        <v>62</v>
      </c>
      <c r="F9" s="4">
        <v>23753.5</v>
      </c>
      <c r="G9" s="5"/>
      <c r="H9" s="4">
        <v>50365</v>
      </c>
      <c r="I9" s="5"/>
      <c r="J9" s="4">
        <f t="shared" si="0"/>
        <v>-26611.5</v>
      </c>
      <c r="K9" s="5"/>
      <c r="L9" s="6">
        <f t="shared" si="1"/>
        <v>-0.52837000000000001</v>
      </c>
    </row>
    <row r="10" spans="1:12" x14ac:dyDescent="0.25">
      <c r="A10" s="1"/>
      <c r="B10" s="1"/>
      <c r="C10" s="1"/>
      <c r="D10" s="1"/>
      <c r="E10" s="1" t="s">
        <v>63</v>
      </c>
      <c r="F10" s="4">
        <v>123881.24</v>
      </c>
      <c r="G10" s="5"/>
      <c r="H10" s="4">
        <v>131947.14000000001</v>
      </c>
      <c r="I10" s="5"/>
      <c r="J10" s="4">
        <f t="shared" si="0"/>
        <v>-8065.9</v>
      </c>
      <c r="K10" s="5"/>
      <c r="L10" s="6">
        <f t="shared" si="1"/>
        <v>-6.1129999999999997E-2</v>
      </c>
    </row>
    <row r="11" spans="1:12" x14ac:dyDescent="0.25">
      <c r="A11" s="1"/>
      <c r="B11" s="1"/>
      <c r="C11" s="1"/>
      <c r="D11" s="1"/>
      <c r="E11" s="1" t="s">
        <v>64</v>
      </c>
      <c r="F11" s="4">
        <v>43804.62</v>
      </c>
      <c r="G11" s="5"/>
      <c r="H11" s="4">
        <v>31846.3</v>
      </c>
      <c r="I11" s="5"/>
      <c r="J11" s="4">
        <f t="shared" si="0"/>
        <v>11958.32</v>
      </c>
      <c r="K11" s="5"/>
      <c r="L11" s="6">
        <f t="shared" si="1"/>
        <v>0.3755</v>
      </c>
    </row>
    <row r="12" spans="1:12" x14ac:dyDescent="0.25">
      <c r="A12" s="1"/>
      <c r="B12" s="1"/>
      <c r="C12" s="1"/>
      <c r="D12" s="1"/>
      <c r="E12" s="1" t="s">
        <v>65</v>
      </c>
      <c r="F12" s="4">
        <v>42233.25</v>
      </c>
      <c r="G12" s="5"/>
      <c r="H12" s="4">
        <v>32759.5</v>
      </c>
      <c r="I12" s="5"/>
      <c r="J12" s="4">
        <f t="shared" si="0"/>
        <v>9473.75</v>
      </c>
      <c r="K12" s="5"/>
      <c r="L12" s="6">
        <f t="shared" si="1"/>
        <v>0.28919</v>
      </c>
    </row>
    <row r="13" spans="1:12" x14ac:dyDescent="0.25">
      <c r="A13" s="1"/>
      <c r="B13" s="1"/>
      <c r="C13" s="1"/>
      <c r="D13" s="1"/>
      <c r="E13" s="1" t="s">
        <v>66</v>
      </c>
      <c r="F13" s="4">
        <v>16975.64</v>
      </c>
      <c r="G13" s="5"/>
      <c r="H13" s="4">
        <v>12314.41</v>
      </c>
      <c r="I13" s="5"/>
      <c r="J13" s="4">
        <f t="shared" si="0"/>
        <v>4661.2299999999996</v>
      </c>
      <c r="K13" s="5"/>
      <c r="L13" s="6">
        <f t="shared" si="1"/>
        <v>0.37852000000000002</v>
      </c>
    </row>
    <row r="14" spans="1:12" x14ac:dyDescent="0.25">
      <c r="A14" s="1"/>
      <c r="B14" s="1"/>
      <c r="C14" s="1"/>
      <c r="D14" s="1"/>
      <c r="E14" s="1" t="s">
        <v>67</v>
      </c>
      <c r="F14" s="4">
        <v>47126.98</v>
      </c>
      <c r="G14" s="5"/>
      <c r="H14" s="4">
        <v>52570.78</v>
      </c>
      <c r="I14" s="5"/>
      <c r="J14" s="4">
        <f t="shared" si="0"/>
        <v>-5443.8</v>
      </c>
      <c r="K14" s="5"/>
      <c r="L14" s="6">
        <f t="shared" si="1"/>
        <v>-0.10355</v>
      </c>
    </row>
    <row r="15" spans="1:12" x14ac:dyDescent="0.25">
      <c r="A15" s="1"/>
      <c r="B15" s="1"/>
      <c r="C15" s="1"/>
      <c r="D15" s="1"/>
      <c r="E15" s="1" t="s">
        <v>68</v>
      </c>
      <c r="F15" s="4">
        <v>2500</v>
      </c>
      <c r="G15" s="5"/>
      <c r="H15" s="4">
        <v>2500</v>
      </c>
      <c r="I15" s="5"/>
      <c r="J15" s="4">
        <f t="shared" si="0"/>
        <v>0</v>
      </c>
      <c r="K15" s="5"/>
      <c r="L15" s="6">
        <f t="shared" si="1"/>
        <v>0</v>
      </c>
    </row>
    <row r="16" spans="1:12" x14ac:dyDescent="0.25">
      <c r="A16" s="1"/>
      <c r="B16" s="1"/>
      <c r="C16" s="1"/>
      <c r="D16" s="1"/>
      <c r="E16" s="1" t="s">
        <v>69</v>
      </c>
      <c r="F16" s="4">
        <v>28562.5</v>
      </c>
      <c r="G16" s="5"/>
      <c r="H16" s="4">
        <v>11972</v>
      </c>
      <c r="I16" s="5"/>
      <c r="J16" s="4">
        <f t="shared" si="0"/>
        <v>16590.5</v>
      </c>
      <c r="K16" s="5"/>
      <c r="L16" s="6">
        <f t="shared" si="1"/>
        <v>1.38578</v>
      </c>
    </row>
    <row r="17" spans="1:12" x14ac:dyDescent="0.25">
      <c r="A17" s="1"/>
      <c r="B17" s="1"/>
      <c r="C17" s="1"/>
      <c r="D17" s="1"/>
      <c r="E17" s="1" t="s">
        <v>70</v>
      </c>
      <c r="F17" s="4">
        <v>882</v>
      </c>
      <c r="G17" s="5"/>
      <c r="H17" s="4">
        <v>45</v>
      </c>
      <c r="I17" s="5"/>
      <c r="J17" s="4">
        <f t="shared" si="0"/>
        <v>837</v>
      </c>
      <c r="K17" s="5"/>
      <c r="L17" s="6">
        <f t="shared" si="1"/>
        <v>18.600000000000001</v>
      </c>
    </row>
    <row r="18" spans="1:12" ht="15.75" thickBot="1" x14ac:dyDescent="0.3">
      <c r="A18" s="1"/>
      <c r="B18" s="1"/>
      <c r="C18" s="1"/>
      <c r="D18" s="1"/>
      <c r="E18" s="1" t="s">
        <v>71</v>
      </c>
      <c r="F18" s="9">
        <v>0</v>
      </c>
      <c r="G18" s="5"/>
      <c r="H18" s="9">
        <v>0</v>
      </c>
      <c r="I18" s="5"/>
      <c r="J18" s="9">
        <f t="shared" si="0"/>
        <v>0</v>
      </c>
      <c r="K18" s="5"/>
      <c r="L18" s="10">
        <f t="shared" si="1"/>
        <v>0</v>
      </c>
    </row>
    <row r="19" spans="1:12" ht="15.75" thickBot="1" x14ac:dyDescent="0.3">
      <c r="A19" s="1"/>
      <c r="B19" s="1"/>
      <c r="C19" s="1"/>
      <c r="D19" s="1" t="s">
        <v>72</v>
      </c>
      <c r="E19" s="1"/>
      <c r="F19" s="11">
        <f>ROUND(SUM(F4:F18),5)</f>
        <v>490769.32</v>
      </c>
      <c r="G19" s="5"/>
      <c r="H19" s="11">
        <f>ROUND(SUM(H4:H18),5)</f>
        <v>485831.41</v>
      </c>
      <c r="I19" s="5"/>
      <c r="J19" s="11">
        <f t="shared" si="0"/>
        <v>4937.91</v>
      </c>
      <c r="K19" s="5"/>
      <c r="L19" s="12">
        <f t="shared" si="1"/>
        <v>1.0160000000000001E-2</v>
      </c>
    </row>
    <row r="20" spans="1:12" x14ac:dyDescent="0.25">
      <c r="A20" s="1"/>
      <c r="B20" s="1"/>
      <c r="C20" s="1" t="s">
        <v>73</v>
      </c>
      <c r="D20" s="1"/>
      <c r="E20" s="1"/>
      <c r="F20" s="4">
        <f>F19</f>
        <v>490769.32</v>
      </c>
      <c r="G20" s="5"/>
      <c r="H20" s="4">
        <f>H19</f>
        <v>485831.41</v>
      </c>
      <c r="I20" s="5"/>
      <c r="J20" s="4">
        <f t="shared" si="0"/>
        <v>4937.91</v>
      </c>
      <c r="K20" s="5"/>
      <c r="L20" s="6">
        <f t="shared" si="1"/>
        <v>1.0160000000000001E-2</v>
      </c>
    </row>
    <row r="21" spans="1:12" x14ac:dyDescent="0.25">
      <c r="A21" s="1"/>
      <c r="B21" s="1"/>
      <c r="C21" s="1"/>
      <c r="D21" s="1" t="s">
        <v>74</v>
      </c>
      <c r="E21" s="1"/>
      <c r="F21" s="4"/>
      <c r="G21" s="5"/>
      <c r="H21" s="4"/>
      <c r="I21" s="5"/>
      <c r="J21" s="4"/>
      <c r="K21" s="5"/>
      <c r="L21" s="6"/>
    </row>
    <row r="22" spans="1:12" x14ac:dyDescent="0.25">
      <c r="A22" s="1"/>
      <c r="B22" s="1"/>
      <c r="C22" s="1"/>
      <c r="D22" s="1"/>
      <c r="E22" s="1" t="s">
        <v>75</v>
      </c>
      <c r="F22" s="4">
        <v>3421.8</v>
      </c>
      <c r="G22" s="5"/>
      <c r="H22" s="4">
        <v>3709.56</v>
      </c>
      <c r="I22" s="5"/>
      <c r="J22" s="4">
        <f t="shared" ref="J22:J36" si="2">ROUND((F22-H22),5)</f>
        <v>-287.76</v>
      </c>
      <c r="K22" s="5"/>
      <c r="L22" s="6">
        <f t="shared" ref="L22:L36" si="3">ROUND(IF(F22=0, IF(H22=0, 0, SIGN(-H22)), IF(H22=0, SIGN(F22), (F22-H22)/ABS(H22))),5)</f>
        <v>-7.757E-2</v>
      </c>
    </row>
    <row r="23" spans="1:12" x14ac:dyDescent="0.25">
      <c r="A23" s="1"/>
      <c r="B23" s="1"/>
      <c r="C23" s="1"/>
      <c r="D23" s="1"/>
      <c r="E23" s="1" t="s">
        <v>76</v>
      </c>
      <c r="F23" s="4">
        <v>214453.09</v>
      </c>
      <c r="G23" s="5"/>
      <c r="H23" s="4">
        <v>236214.91</v>
      </c>
      <c r="I23" s="5"/>
      <c r="J23" s="4">
        <f t="shared" si="2"/>
        <v>-21761.82</v>
      </c>
      <c r="K23" s="5"/>
      <c r="L23" s="6">
        <f t="shared" si="3"/>
        <v>-9.2130000000000004E-2</v>
      </c>
    </row>
    <row r="24" spans="1:12" x14ac:dyDescent="0.25">
      <c r="A24" s="1"/>
      <c r="B24" s="1"/>
      <c r="C24" s="1"/>
      <c r="D24" s="1"/>
      <c r="E24" s="1" t="s">
        <v>77</v>
      </c>
      <c r="F24" s="4">
        <v>3281.5</v>
      </c>
      <c r="G24" s="5"/>
      <c r="H24" s="4">
        <v>2463.06</v>
      </c>
      <c r="I24" s="5"/>
      <c r="J24" s="4">
        <f t="shared" si="2"/>
        <v>818.44</v>
      </c>
      <c r="K24" s="5"/>
      <c r="L24" s="6">
        <f t="shared" si="3"/>
        <v>0.33228999999999997</v>
      </c>
    </row>
    <row r="25" spans="1:12" x14ac:dyDescent="0.25">
      <c r="A25" s="1"/>
      <c r="B25" s="1"/>
      <c r="C25" s="1"/>
      <c r="D25" s="1"/>
      <c r="E25" s="1" t="s">
        <v>78</v>
      </c>
      <c r="F25" s="4">
        <v>114666.57</v>
      </c>
      <c r="G25" s="5"/>
      <c r="H25" s="4">
        <v>148886.09</v>
      </c>
      <c r="I25" s="5"/>
      <c r="J25" s="4">
        <f t="shared" si="2"/>
        <v>-34219.519999999997</v>
      </c>
      <c r="K25" s="5"/>
      <c r="L25" s="6">
        <f t="shared" si="3"/>
        <v>-0.22983999999999999</v>
      </c>
    </row>
    <row r="26" spans="1:12" x14ac:dyDescent="0.25">
      <c r="A26" s="1"/>
      <c r="B26" s="1"/>
      <c r="C26" s="1"/>
      <c r="D26" s="1"/>
      <c r="E26" s="1" t="s">
        <v>79</v>
      </c>
      <c r="F26" s="4">
        <v>217</v>
      </c>
      <c r="G26" s="5"/>
      <c r="H26" s="4">
        <v>0</v>
      </c>
      <c r="I26" s="5"/>
      <c r="J26" s="4">
        <f t="shared" si="2"/>
        <v>217</v>
      </c>
      <c r="K26" s="5"/>
      <c r="L26" s="6">
        <f t="shared" si="3"/>
        <v>1</v>
      </c>
    </row>
    <row r="27" spans="1:12" x14ac:dyDescent="0.25">
      <c r="A27" s="1"/>
      <c r="B27" s="1"/>
      <c r="C27" s="1"/>
      <c r="D27" s="1"/>
      <c r="E27" s="1" t="s">
        <v>80</v>
      </c>
      <c r="F27" s="4">
        <v>51915.48</v>
      </c>
      <c r="G27" s="5"/>
      <c r="H27" s="4">
        <v>37167.46</v>
      </c>
      <c r="I27" s="5"/>
      <c r="J27" s="4">
        <f t="shared" si="2"/>
        <v>14748.02</v>
      </c>
      <c r="K27" s="5"/>
      <c r="L27" s="6">
        <f t="shared" si="3"/>
        <v>0.39679999999999999</v>
      </c>
    </row>
    <row r="28" spans="1:12" x14ac:dyDescent="0.25">
      <c r="A28" s="1"/>
      <c r="B28" s="1"/>
      <c r="C28" s="1"/>
      <c r="D28" s="1"/>
      <c r="E28" s="1" t="s">
        <v>81</v>
      </c>
      <c r="F28" s="4">
        <v>8284.24</v>
      </c>
      <c r="G28" s="5"/>
      <c r="H28" s="4">
        <v>6038.3</v>
      </c>
      <c r="I28" s="5"/>
      <c r="J28" s="4">
        <f t="shared" si="2"/>
        <v>2245.94</v>
      </c>
      <c r="K28" s="5"/>
      <c r="L28" s="6">
        <f t="shared" si="3"/>
        <v>0.37195</v>
      </c>
    </row>
    <row r="29" spans="1:12" x14ac:dyDescent="0.25">
      <c r="A29" s="1"/>
      <c r="B29" s="1"/>
      <c r="C29" s="1"/>
      <c r="D29" s="1"/>
      <c r="E29" s="1" t="s">
        <v>82</v>
      </c>
      <c r="F29" s="4">
        <v>28650.23</v>
      </c>
      <c r="G29" s="5"/>
      <c r="H29" s="4">
        <v>26285.38</v>
      </c>
      <c r="I29" s="5"/>
      <c r="J29" s="4">
        <f t="shared" si="2"/>
        <v>2364.85</v>
      </c>
      <c r="K29" s="5"/>
      <c r="L29" s="6">
        <f t="shared" si="3"/>
        <v>8.9969999999999994E-2</v>
      </c>
    </row>
    <row r="30" spans="1:12" x14ac:dyDescent="0.25">
      <c r="A30" s="1"/>
      <c r="B30" s="1"/>
      <c r="C30" s="1"/>
      <c r="D30" s="1"/>
      <c r="E30" s="1" t="s">
        <v>83</v>
      </c>
      <c r="F30" s="4">
        <v>0</v>
      </c>
      <c r="G30" s="5"/>
      <c r="H30" s="4">
        <v>2250</v>
      </c>
      <c r="I30" s="5"/>
      <c r="J30" s="4">
        <f t="shared" si="2"/>
        <v>-2250</v>
      </c>
      <c r="K30" s="5"/>
      <c r="L30" s="6">
        <f t="shared" si="3"/>
        <v>-1</v>
      </c>
    </row>
    <row r="31" spans="1:12" x14ac:dyDescent="0.25">
      <c r="A31" s="1"/>
      <c r="B31" s="1"/>
      <c r="C31" s="1"/>
      <c r="D31" s="1"/>
      <c r="E31" s="1" t="s">
        <v>84</v>
      </c>
      <c r="F31" s="4">
        <v>15880</v>
      </c>
      <c r="G31" s="5"/>
      <c r="H31" s="4">
        <v>8196</v>
      </c>
      <c r="I31" s="5"/>
      <c r="J31" s="4">
        <f t="shared" si="2"/>
        <v>7684</v>
      </c>
      <c r="K31" s="5"/>
      <c r="L31" s="6">
        <f t="shared" si="3"/>
        <v>0.93752999999999997</v>
      </c>
    </row>
    <row r="32" spans="1:12" x14ac:dyDescent="0.25">
      <c r="A32" s="1"/>
      <c r="B32" s="1"/>
      <c r="C32" s="1"/>
      <c r="D32" s="1"/>
      <c r="E32" s="1" t="s">
        <v>85</v>
      </c>
      <c r="F32" s="4">
        <v>5013.26</v>
      </c>
      <c r="G32" s="5"/>
      <c r="H32" s="4">
        <v>2000</v>
      </c>
      <c r="I32" s="5"/>
      <c r="J32" s="4">
        <f t="shared" si="2"/>
        <v>3013.26</v>
      </c>
      <c r="K32" s="5"/>
      <c r="L32" s="6">
        <f t="shared" si="3"/>
        <v>1.5066299999999999</v>
      </c>
    </row>
    <row r="33" spans="1:12" x14ac:dyDescent="0.25">
      <c r="A33" s="1"/>
      <c r="B33" s="1"/>
      <c r="C33" s="1"/>
      <c r="D33" s="1"/>
      <c r="E33" s="1" t="s">
        <v>86</v>
      </c>
      <c r="F33" s="4">
        <v>-121.64</v>
      </c>
      <c r="G33" s="5"/>
      <c r="H33" s="4">
        <v>791.99</v>
      </c>
      <c r="I33" s="5"/>
      <c r="J33" s="4">
        <f t="shared" si="2"/>
        <v>-913.63</v>
      </c>
      <c r="K33" s="5"/>
      <c r="L33" s="6">
        <f t="shared" si="3"/>
        <v>-1.1535899999999999</v>
      </c>
    </row>
    <row r="34" spans="1:12" ht="15.75" thickBot="1" x14ac:dyDescent="0.3">
      <c r="A34" s="1"/>
      <c r="B34" s="1"/>
      <c r="C34" s="1"/>
      <c r="D34" s="1"/>
      <c r="E34" s="1" t="s">
        <v>87</v>
      </c>
      <c r="F34" s="9">
        <v>32140</v>
      </c>
      <c r="G34" s="5"/>
      <c r="H34" s="9">
        <v>36005</v>
      </c>
      <c r="I34" s="5"/>
      <c r="J34" s="9">
        <f t="shared" si="2"/>
        <v>-3865</v>
      </c>
      <c r="K34" s="5"/>
      <c r="L34" s="10">
        <f t="shared" si="3"/>
        <v>-0.10735</v>
      </c>
    </row>
    <row r="35" spans="1:12" ht="15.75" thickBot="1" x14ac:dyDescent="0.3">
      <c r="A35" s="1"/>
      <c r="B35" s="1"/>
      <c r="C35" s="1"/>
      <c r="D35" s="1" t="s">
        <v>88</v>
      </c>
      <c r="E35" s="1"/>
      <c r="F35" s="11">
        <f>ROUND(SUM(F21:F34),5)</f>
        <v>477801.53</v>
      </c>
      <c r="G35" s="5"/>
      <c r="H35" s="11">
        <f>ROUND(SUM(H21:H34),5)</f>
        <v>510007.75</v>
      </c>
      <c r="I35" s="5"/>
      <c r="J35" s="11">
        <f t="shared" si="2"/>
        <v>-32206.22</v>
      </c>
      <c r="K35" s="5"/>
      <c r="L35" s="12">
        <f t="shared" si="3"/>
        <v>-6.3149999999999998E-2</v>
      </c>
    </row>
    <row r="36" spans="1:12" x14ac:dyDescent="0.25">
      <c r="A36" s="1"/>
      <c r="B36" s="1" t="s">
        <v>89</v>
      </c>
      <c r="C36" s="1"/>
      <c r="D36" s="1"/>
      <c r="E36" s="1"/>
      <c r="F36" s="4">
        <f>ROUND(F3+F20-F35,5)</f>
        <v>12967.79</v>
      </c>
      <c r="G36" s="5"/>
      <c r="H36" s="4">
        <f>ROUND(H3+H20-H35,5)</f>
        <v>-24176.34</v>
      </c>
      <c r="I36" s="5"/>
      <c r="J36" s="4">
        <f t="shared" si="2"/>
        <v>37144.129999999997</v>
      </c>
      <c r="K36" s="5"/>
      <c r="L36" s="6">
        <f t="shared" si="3"/>
        <v>1.5363800000000001</v>
      </c>
    </row>
    <row r="37" spans="1:12" x14ac:dyDescent="0.25">
      <c r="A37" s="1"/>
      <c r="B37" s="1" t="s">
        <v>90</v>
      </c>
      <c r="C37" s="1"/>
      <c r="D37" s="1"/>
      <c r="E37" s="1"/>
      <c r="F37" s="4"/>
      <c r="G37" s="5"/>
      <c r="H37" s="4"/>
      <c r="I37" s="5"/>
      <c r="J37" s="4"/>
      <c r="K37" s="5"/>
      <c r="L37" s="6"/>
    </row>
    <row r="38" spans="1:12" x14ac:dyDescent="0.25">
      <c r="A38" s="1"/>
      <c r="B38" s="1"/>
      <c r="C38" s="1" t="s">
        <v>91</v>
      </c>
      <c r="D38" s="1"/>
      <c r="E38" s="1"/>
      <c r="F38" s="4"/>
      <c r="G38" s="5"/>
      <c r="H38" s="4"/>
      <c r="I38" s="5"/>
      <c r="J38" s="4"/>
      <c r="K38" s="5"/>
      <c r="L38" s="6"/>
    </row>
    <row r="39" spans="1:12" ht="15.75" thickBot="1" x14ac:dyDescent="0.3">
      <c r="A39" s="1"/>
      <c r="B39" s="1"/>
      <c r="C39" s="1"/>
      <c r="D39" s="1" t="s">
        <v>92</v>
      </c>
      <c r="E39" s="1"/>
      <c r="F39" s="9">
        <v>10008.16</v>
      </c>
      <c r="G39" s="5"/>
      <c r="H39" s="9">
        <v>9749.83</v>
      </c>
      <c r="I39" s="5"/>
      <c r="J39" s="9">
        <f>ROUND((F39-H39),5)</f>
        <v>258.33</v>
      </c>
      <c r="K39" s="5"/>
      <c r="L39" s="10">
        <f>ROUND(IF(F39=0, IF(H39=0, 0, SIGN(-H39)), IF(H39=0, SIGN(F39), (F39-H39)/ABS(H39))),5)</f>
        <v>2.6499999999999999E-2</v>
      </c>
    </row>
    <row r="40" spans="1:12" ht="15.75" thickBot="1" x14ac:dyDescent="0.3">
      <c r="A40" s="1"/>
      <c r="B40" s="1"/>
      <c r="C40" s="1" t="s">
        <v>93</v>
      </c>
      <c r="D40" s="1"/>
      <c r="E40" s="1"/>
      <c r="F40" s="13">
        <f>ROUND(SUM(F38:F39),5)</f>
        <v>10008.16</v>
      </c>
      <c r="G40" s="5"/>
      <c r="H40" s="13">
        <f>ROUND(SUM(H38:H39),5)</f>
        <v>9749.83</v>
      </c>
      <c r="I40" s="5"/>
      <c r="J40" s="13">
        <f>ROUND((F40-H40),5)</f>
        <v>258.33</v>
      </c>
      <c r="K40" s="5"/>
      <c r="L40" s="14">
        <f>ROUND(IF(F40=0, IF(H40=0, 0, SIGN(-H40)), IF(H40=0, SIGN(F40), (F40-H40)/ABS(H40))),5)</f>
        <v>2.6499999999999999E-2</v>
      </c>
    </row>
    <row r="41" spans="1:12" ht="15.75" thickBot="1" x14ac:dyDescent="0.3">
      <c r="A41" s="1"/>
      <c r="B41" s="1" t="s">
        <v>94</v>
      </c>
      <c r="C41" s="1"/>
      <c r="D41" s="1"/>
      <c r="E41" s="1"/>
      <c r="F41" s="13">
        <f>ROUND(F37-F40,5)</f>
        <v>-10008.16</v>
      </c>
      <c r="G41" s="5"/>
      <c r="H41" s="13">
        <f>ROUND(H37-H40,5)</f>
        <v>-9749.83</v>
      </c>
      <c r="I41" s="5"/>
      <c r="J41" s="13">
        <f>ROUND((F41-H41),5)</f>
        <v>-258.33</v>
      </c>
      <c r="K41" s="5"/>
      <c r="L41" s="14">
        <f>ROUND(IF(F41=0, IF(H41=0, 0, SIGN(-H41)), IF(H41=0, SIGN(F41), (F41-H41)/ABS(H41))),5)</f>
        <v>-2.6499999999999999E-2</v>
      </c>
    </row>
    <row r="42" spans="1:12" s="17" customFormat="1" ht="12" thickBot="1" x14ac:dyDescent="0.25">
      <c r="A42" s="1" t="s">
        <v>51</v>
      </c>
      <c r="B42" s="1"/>
      <c r="C42" s="1"/>
      <c r="D42" s="1"/>
      <c r="E42" s="1"/>
      <c r="F42" s="15">
        <f>ROUND(F36+F41,5)</f>
        <v>2959.63</v>
      </c>
      <c r="G42" s="1"/>
      <c r="H42" s="15">
        <f>ROUND(H36+H41,5)</f>
        <v>-33926.17</v>
      </c>
      <c r="I42" s="1"/>
      <c r="J42" s="15">
        <f>ROUND((F42-H42),5)</f>
        <v>36885.800000000003</v>
      </c>
      <c r="K42" s="1"/>
      <c r="L42" s="16">
        <f>ROUND(IF(F42=0, IF(H42=0, 0, SIGN(-H42)), IF(H42=0, SIGN(F42), (F42-H42)/ABS(H42))),5)</f>
        <v>1.08724</v>
      </c>
    </row>
    <row r="43" spans="1:12" ht="15.75" thickTop="1" x14ac:dyDescent="0.25"/>
  </sheetData>
  <pageMargins left="0.1" right="0.1" top="0.75" bottom="0.75" header="0.1" footer="0.3"/>
  <pageSetup orientation="portrait" r:id="rId1"/>
  <headerFooter>
    <oddHeader>&amp;L&amp;"Arial,Bold"&amp;8 Accrual Basis&amp;C&amp;"Arial,Bold"&amp;12 National Bison Association
&amp;"Arial,Bold"&amp;14 Condensed Income &amp;&amp; Expense
&amp;"Arial,Bold"&amp;10 January through August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3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" sqref="E2"/>
    </sheetView>
  </sheetViews>
  <sheetFormatPr defaultRowHeight="15" x14ac:dyDescent="0.25"/>
  <cols>
    <col min="1" max="4" width="3" style="22" customWidth="1"/>
    <col min="5" max="5" width="28.85546875" style="22" customWidth="1"/>
    <col min="6" max="6" width="8.85546875" style="23" bestFit="1" customWidth="1"/>
    <col min="7" max="7" width="2.28515625" style="23" customWidth="1"/>
    <col min="8" max="8" width="8.85546875" style="23" bestFit="1" customWidth="1"/>
    <col min="9" max="9" width="2.28515625" style="23" customWidth="1"/>
    <col min="10" max="10" width="8.42578125" style="23" bestFit="1" customWidth="1"/>
    <col min="11" max="11" width="2.28515625" style="23" customWidth="1"/>
    <col min="12" max="12" width="8.7109375" style="23" bestFit="1" customWidth="1"/>
  </cols>
  <sheetData>
    <row r="1" spans="1:12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6.5" thickTop="1" thickBot="1" x14ac:dyDescent="0.3">
      <c r="A2" s="18"/>
      <c r="B2" s="18"/>
      <c r="C2" s="18"/>
      <c r="D2" s="18"/>
      <c r="E2" s="18"/>
      <c r="F2" s="19" t="s">
        <v>0</v>
      </c>
      <c r="G2" s="20"/>
      <c r="H2" s="19" t="s">
        <v>1</v>
      </c>
      <c r="I2" s="20"/>
      <c r="J2" s="19" t="s">
        <v>2</v>
      </c>
      <c r="K2" s="20"/>
      <c r="L2" s="19" t="s">
        <v>3</v>
      </c>
    </row>
    <row r="3" spans="1:12" ht="15.75" thickTop="1" x14ac:dyDescent="0.25">
      <c r="A3" s="1" t="s">
        <v>4</v>
      </c>
      <c r="B3" s="1"/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25">
      <c r="A4" s="1"/>
      <c r="B4" s="1" t="s">
        <v>5</v>
      </c>
      <c r="C4" s="1"/>
      <c r="D4" s="1"/>
      <c r="E4" s="1"/>
      <c r="F4" s="4"/>
      <c r="G4" s="5"/>
      <c r="H4" s="4"/>
      <c r="I4" s="5"/>
      <c r="J4" s="4"/>
      <c r="K4" s="5"/>
      <c r="L4" s="6"/>
    </row>
    <row r="5" spans="1:12" x14ac:dyDescent="0.25">
      <c r="A5" s="1"/>
      <c r="B5" s="1"/>
      <c r="C5" s="1" t="s">
        <v>6</v>
      </c>
      <c r="D5" s="1"/>
      <c r="E5" s="1"/>
      <c r="F5" s="4"/>
      <c r="G5" s="5"/>
      <c r="H5" s="4"/>
      <c r="I5" s="5"/>
      <c r="J5" s="4"/>
      <c r="K5" s="5"/>
      <c r="L5" s="6"/>
    </row>
    <row r="6" spans="1:12" x14ac:dyDescent="0.25">
      <c r="A6" s="1"/>
      <c r="B6" s="1"/>
      <c r="C6" s="1"/>
      <c r="D6" s="1" t="s">
        <v>7</v>
      </c>
      <c r="E6" s="1"/>
      <c r="F6" s="4">
        <v>213486.96</v>
      </c>
      <c r="G6" s="5"/>
      <c r="H6" s="4">
        <v>177692.72</v>
      </c>
      <c r="I6" s="5"/>
      <c r="J6" s="4">
        <f>ROUND((F6-H6),5)</f>
        <v>35794.239999999998</v>
      </c>
      <c r="K6" s="5"/>
      <c r="L6" s="6">
        <f>ROUND(IF(F6=0, IF(H6=0, 0, SIGN(-H6)), IF(H6=0, SIGN(F6), (F6-H6)/ABS(H6))),5)</f>
        <v>0.20144000000000001</v>
      </c>
    </row>
    <row r="7" spans="1:12" x14ac:dyDescent="0.25">
      <c r="A7" s="1"/>
      <c r="B7" s="1"/>
      <c r="C7" s="1"/>
      <c r="D7" s="1" t="s">
        <v>8</v>
      </c>
      <c r="E7" s="1"/>
      <c r="F7" s="4">
        <v>56438.1</v>
      </c>
      <c r="G7" s="5"/>
      <c r="H7" s="4">
        <v>65609.73</v>
      </c>
      <c r="I7" s="5"/>
      <c r="J7" s="4">
        <f>ROUND((F7-H7),5)</f>
        <v>-9171.6299999999992</v>
      </c>
      <c r="K7" s="5"/>
      <c r="L7" s="6">
        <f>ROUND(IF(F7=0, IF(H7=0, 0, SIGN(-H7)), IF(H7=0, SIGN(F7), (F7-H7)/ABS(H7))),5)</f>
        <v>-0.13979</v>
      </c>
    </row>
    <row r="8" spans="1:12" x14ac:dyDescent="0.25">
      <c r="A8" s="1"/>
      <c r="B8" s="1"/>
      <c r="C8" s="1"/>
      <c r="D8" s="1" t="s">
        <v>9</v>
      </c>
      <c r="E8" s="1"/>
      <c r="F8" s="4">
        <v>310400.81</v>
      </c>
      <c r="G8" s="5"/>
      <c r="H8" s="4">
        <v>296061.61</v>
      </c>
      <c r="I8" s="5"/>
      <c r="J8" s="4">
        <f>ROUND((F8-H8),5)</f>
        <v>14339.2</v>
      </c>
      <c r="K8" s="5"/>
      <c r="L8" s="6">
        <f>ROUND(IF(F8=0, IF(H8=0, 0, SIGN(-H8)), IF(H8=0, SIGN(F8), (F8-H8)/ABS(H8))),5)</f>
        <v>4.8430000000000001E-2</v>
      </c>
    </row>
    <row r="9" spans="1:12" ht="15.75" thickBot="1" x14ac:dyDescent="0.3">
      <c r="A9" s="1"/>
      <c r="B9" s="1"/>
      <c r="C9" s="1"/>
      <c r="D9" s="1" t="s">
        <v>10</v>
      </c>
      <c r="E9" s="1"/>
      <c r="F9" s="7">
        <v>36.869999999999997</v>
      </c>
      <c r="G9" s="5"/>
      <c r="H9" s="7">
        <v>36.869999999999997</v>
      </c>
      <c r="I9" s="5"/>
      <c r="J9" s="7">
        <f>ROUND((F9-H9),5)</f>
        <v>0</v>
      </c>
      <c r="K9" s="5"/>
      <c r="L9" s="8">
        <f>ROUND(IF(F9=0, IF(H9=0, 0, SIGN(-H9)), IF(H9=0, SIGN(F9), (F9-H9)/ABS(H9))),5)</f>
        <v>0</v>
      </c>
    </row>
    <row r="10" spans="1:12" x14ac:dyDescent="0.25">
      <c r="A10" s="1"/>
      <c r="B10" s="1"/>
      <c r="C10" s="1" t="s">
        <v>11</v>
      </c>
      <c r="D10" s="1"/>
      <c r="E10" s="1"/>
      <c r="F10" s="4">
        <f>ROUND(SUM(F5:F9),5)</f>
        <v>580362.74</v>
      </c>
      <c r="G10" s="5"/>
      <c r="H10" s="4">
        <f>ROUND(SUM(H5:H9),5)</f>
        <v>539400.93000000005</v>
      </c>
      <c r="I10" s="5"/>
      <c r="J10" s="4">
        <f>ROUND((F10-H10),5)</f>
        <v>40961.81</v>
      </c>
      <c r="K10" s="5"/>
      <c r="L10" s="6">
        <f>ROUND(IF(F10=0, IF(H10=0, 0, SIGN(-H10)), IF(H10=0, SIGN(F10), (F10-H10)/ABS(H10))),5)</f>
        <v>7.5939999999999994E-2</v>
      </c>
    </row>
    <row r="11" spans="1:12" x14ac:dyDescent="0.25">
      <c r="A11" s="1"/>
      <c r="B11" s="1"/>
      <c r="C11" s="1" t="s">
        <v>12</v>
      </c>
      <c r="D11" s="1"/>
      <c r="E11" s="1"/>
      <c r="F11" s="4"/>
      <c r="G11" s="5"/>
      <c r="H11" s="4"/>
      <c r="I11" s="5"/>
      <c r="J11" s="4"/>
      <c r="K11" s="5"/>
      <c r="L11" s="6"/>
    </row>
    <row r="12" spans="1:12" x14ac:dyDescent="0.25">
      <c r="A12" s="1"/>
      <c r="B12" s="1"/>
      <c r="C12" s="1"/>
      <c r="D12" s="1" t="s">
        <v>13</v>
      </c>
      <c r="E12" s="1"/>
      <c r="F12" s="4">
        <v>-221.59</v>
      </c>
      <c r="G12" s="5"/>
      <c r="H12" s="4">
        <v>52616.33</v>
      </c>
      <c r="I12" s="5"/>
      <c r="J12" s="4">
        <f>ROUND((F12-H12),5)</f>
        <v>-52837.919999999998</v>
      </c>
      <c r="K12" s="5"/>
      <c r="L12" s="6">
        <f>ROUND(IF(F12=0, IF(H12=0, 0, SIGN(-H12)), IF(H12=0, SIGN(F12), (F12-H12)/ABS(H12))),5)</f>
        <v>-1.00421</v>
      </c>
    </row>
    <row r="13" spans="1:12" ht="15.75" thickBot="1" x14ac:dyDescent="0.3">
      <c r="A13" s="1"/>
      <c r="B13" s="1"/>
      <c r="C13" s="1"/>
      <c r="D13" s="1" t="s">
        <v>14</v>
      </c>
      <c r="E13" s="1"/>
      <c r="F13" s="7">
        <v>25100.13</v>
      </c>
      <c r="G13" s="5"/>
      <c r="H13" s="7">
        <v>14605</v>
      </c>
      <c r="I13" s="5"/>
      <c r="J13" s="7">
        <f>ROUND((F13-H13),5)</f>
        <v>10495.13</v>
      </c>
      <c r="K13" s="5"/>
      <c r="L13" s="8">
        <f>ROUND(IF(F13=0, IF(H13=0, 0, SIGN(-H13)), IF(H13=0, SIGN(F13), (F13-H13)/ABS(H13))),5)</f>
        <v>0.71860000000000002</v>
      </c>
    </row>
    <row r="14" spans="1:12" x14ac:dyDescent="0.25">
      <c r="A14" s="1"/>
      <c r="B14" s="1"/>
      <c r="C14" s="1" t="s">
        <v>15</v>
      </c>
      <c r="D14" s="1"/>
      <c r="E14" s="1"/>
      <c r="F14" s="4">
        <f>ROUND(SUM(F11:F13),5)</f>
        <v>24878.54</v>
      </c>
      <c r="G14" s="5"/>
      <c r="H14" s="4">
        <f>ROUND(SUM(H11:H13),5)</f>
        <v>67221.33</v>
      </c>
      <c r="I14" s="5"/>
      <c r="J14" s="4">
        <f>ROUND((F14-H14),5)</f>
        <v>-42342.79</v>
      </c>
      <c r="K14" s="5"/>
      <c r="L14" s="6">
        <f>ROUND(IF(F14=0, IF(H14=0, 0, SIGN(-H14)), IF(H14=0, SIGN(F14), (F14-H14)/ABS(H14))),5)</f>
        <v>-0.62990000000000002</v>
      </c>
    </row>
    <row r="15" spans="1:12" x14ac:dyDescent="0.25">
      <c r="A15" s="1"/>
      <c r="B15" s="1"/>
      <c r="C15" s="1" t="s">
        <v>16</v>
      </c>
      <c r="D15" s="1"/>
      <c r="E15" s="1"/>
      <c r="F15" s="4"/>
      <c r="G15" s="5"/>
      <c r="H15" s="4"/>
      <c r="I15" s="5"/>
      <c r="J15" s="4"/>
      <c r="K15" s="5"/>
      <c r="L15" s="6"/>
    </row>
    <row r="16" spans="1:12" x14ac:dyDescent="0.25">
      <c r="A16" s="1"/>
      <c r="B16" s="1"/>
      <c r="C16" s="1"/>
      <c r="D16" s="1" t="s">
        <v>17</v>
      </c>
      <c r="E16" s="1"/>
      <c r="F16" s="4">
        <v>27135.16</v>
      </c>
      <c r="G16" s="5"/>
      <c r="H16" s="4">
        <v>21060.1</v>
      </c>
      <c r="I16" s="5"/>
      <c r="J16" s="4">
        <f t="shared" ref="J16:J21" si="0">ROUND((F16-H16),5)</f>
        <v>6075.06</v>
      </c>
      <c r="K16" s="5"/>
      <c r="L16" s="6">
        <f t="shared" ref="L16:L21" si="1">ROUND(IF(F16=0, IF(H16=0, 0, SIGN(-H16)), IF(H16=0, SIGN(F16), (F16-H16)/ABS(H16))),5)</f>
        <v>0.28845999999999999</v>
      </c>
    </row>
    <row r="17" spans="1:12" x14ac:dyDescent="0.25">
      <c r="A17" s="1"/>
      <c r="B17" s="1"/>
      <c r="C17" s="1"/>
      <c r="D17" s="1" t="s">
        <v>18</v>
      </c>
      <c r="E17" s="1"/>
      <c r="F17" s="4">
        <v>34073.74</v>
      </c>
      <c r="G17" s="5"/>
      <c r="H17" s="4">
        <v>0</v>
      </c>
      <c r="I17" s="5"/>
      <c r="J17" s="4">
        <f t="shared" si="0"/>
        <v>34073.74</v>
      </c>
      <c r="K17" s="5"/>
      <c r="L17" s="6">
        <f t="shared" si="1"/>
        <v>1</v>
      </c>
    </row>
    <row r="18" spans="1:12" x14ac:dyDescent="0.25">
      <c r="A18" s="1"/>
      <c r="B18" s="1"/>
      <c r="C18" s="1"/>
      <c r="D18" s="1" t="s">
        <v>19</v>
      </c>
      <c r="E18" s="1"/>
      <c r="F18" s="4">
        <v>10355.459999999999</v>
      </c>
      <c r="G18" s="5"/>
      <c r="H18" s="4">
        <v>3117</v>
      </c>
      <c r="I18" s="5"/>
      <c r="J18" s="4">
        <f t="shared" si="0"/>
        <v>7238.46</v>
      </c>
      <c r="K18" s="5"/>
      <c r="L18" s="6">
        <f t="shared" si="1"/>
        <v>2.3222499999999999</v>
      </c>
    </row>
    <row r="19" spans="1:12" ht="15.75" thickBot="1" x14ac:dyDescent="0.3">
      <c r="A19" s="1"/>
      <c r="B19" s="1"/>
      <c r="C19" s="1"/>
      <c r="D19" s="1" t="s">
        <v>20</v>
      </c>
      <c r="E19" s="1"/>
      <c r="F19" s="9">
        <v>2254.77</v>
      </c>
      <c r="G19" s="5"/>
      <c r="H19" s="9">
        <v>1824.66</v>
      </c>
      <c r="I19" s="5"/>
      <c r="J19" s="9">
        <f t="shared" si="0"/>
        <v>430.11</v>
      </c>
      <c r="K19" s="5"/>
      <c r="L19" s="10">
        <f t="shared" si="1"/>
        <v>0.23572000000000001</v>
      </c>
    </row>
    <row r="20" spans="1:12" ht="15.75" thickBot="1" x14ac:dyDescent="0.3">
      <c r="A20" s="1"/>
      <c r="B20" s="1"/>
      <c r="C20" s="1" t="s">
        <v>21</v>
      </c>
      <c r="D20" s="1"/>
      <c r="E20" s="1"/>
      <c r="F20" s="11">
        <f>ROUND(SUM(F15:F19),5)</f>
        <v>73819.13</v>
      </c>
      <c r="G20" s="5"/>
      <c r="H20" s="11">
        <f>ROUND(SUM(H15:H19),5)</f>
        <v>26001.759999999998</v>
      </c>
      <c r="I20" s="5"/>
      <c r="J20" s="11">
        <f t="shared" si="0"/>
        <v>47817.37</v>
      </c>
      <c r="K20" s="5"/>
      <c r="L20" s="12">
        <f t="shared" si="1"/>
        <v>1.83901</v>
      </c>
    </row>
    <row r="21" spans="1:12" x14ac:dyDescent="0.25">
      <c r="A21" s="1"/>
      <c r="B21" s="1" t="s">
        <v>22</v>
      </c>
      <c r="C21" s="1"/>
      <c r="D21" s="1"/>
      <c r="E21" s="1"/>
      <c r="F21" s="4">
        <f>ROUND(F4+F10+F14+F20,5)</f>
        <v>679060.41</v>
      </c>
      <c r="G21" s="5"/>
      <c r="H21" s="4">
        <f>ROUND(H4+H10+H14+H20,5)</f>
        <v>632624.02</v>
      </c>
      <c r="I21" s="5"/>
      <c r="J21" s="4">
        <f t="shared" si="0"/>
        <v>46436.39</v>
      </c>
      <c r="K21" s="5"/>
      <c r="L21" s="6">
        <f t="shared" si="1"/>
        <v>7.3400000000000007E-2</v>
      </c>
    </row>
    <row r="22" spans="1:12" x14ac:dyDescent="0.25">
      <c r="A22" s="1"/>
      <c r="B22" s="1" t="s">
        <v>23</v>
      </c>
      <c r="C22" s="1"/>
      <c r="D22" s="1"/>
      <c r="E22" s="1"/>
      <c r="F22" s="4"/>
      <c r="G22" s="5"/>
      <c r="H22" s="4"/>
      <c r="I22" s="5"/>
      <c r="J22" s="4"/>
      <c r="K22" s="5"/>
      <c r="L22" s="6"/>
    </row>
    <row r="23" spans="1:12" x14ac:dyDescent="0.25">
      <c r="A23" s="1"/>
      <c r="B23" s="1"/>
      <c r="C23" s="1" t="s">
        <v>24</v>
      </c>
      <c r="D23" s="1"/>
      <c r="E23" s="1"/>
      <c r="F23" s="4">
        <v>20630.45</v>
      </c>
      <c r="G23" s="5"/>
      <c r="H23" s="4">
        <v>16202.42</v>
      </c>
      <c r="I23" s="5"/>
      <c r="J23" s="4">
        <f>ROUND((F23-H23),5)</f>
        <v>4428.03</v>
      </c>
      <c r="K23" s="5"/>
      <c r="L23" s="6">
        <f>ROUND(IF(F23=0, IF(H23=0, 0, SIGN(-H23)), IF(H23=0, SIGN(F23), (F23-H23)/ABS(H23))),5)</f>
        <v>0.27328999999999998</v>
      </c>
    </row>
    <row r="24" spans="1:12" x14ac:dyDescent="0.25">
      <c r="A24" s="1"/>
      <c r="B24" s="1"/>
      <c r="C24" s="1" t="s">
        <v>25</v>
      </c>
      <c r="D24" s="1"/>
      <c r="E24" s="1"/>
      <c r="F24" s="4">
        <v>31420</v>
      </c>
      <c r="G24" s="5"/>
      <c r="H24" s="4">
        <v>31420</v>
      </c>
      <c r="I24" s="5"/>
      <c r="J24" s="4">
        <f>ROUND((F24-H24),5)</f>
        <v>0</v>
      </c>
      <c r="K24" s="5"/>
      <c r="L24" s="6">
        <f>ROUND(IF(F24=0, IF(H24=0, 0, SIGN(-H24)), IF(H24=0, SIGN(F24), (F24-H24)/ABS(H24))),5)</f>
        <v>0</v>
      </c>
    </row>
    <row r="25" spans="1:12" ht="15.75" thickBot="1" x14ac:dyDescent="0.3">
      <c r="A25" s="1"/>
      <c r="B25" s="1"/>
      <c r="C25" s="1" t="s">
        <v>26</v>
      </c>
      <c r="D25" s="1"/>
      <c r="E25" s="1"/>
      <c r="F25" s="9">
        <v>-52050.45</v>
      </c>
      <c r="G25" s="5"/>
      <c r="H25" s="9">
        <v>-47622.42</v>
      </c>
      <c r="I25" s="5"/>
      <c r="J25" s="9">
        <f>ROUND((F25-H25),5)</f>
        <v>-4428.03</v>
      </c>
      <c r="K25" s="5"/>
      <c r="L25" s="10">
        <f>ROUND(IF(F25=0, IF(H25=0, 0, SIGN(-H25)), IF(H25=0, SIGN(F25), (F25-H25)/ABS(H25))),5)</f>
        <v>-9.2979999999999993E-2</v>
      </c>
    </row>
    <row r="26" spans="1:12" ht="15.75" thickBot="1" x14ac:dyDescent="0.3">
      <c r="A26" s="1"/>
      <c r="B26" s="1" t="s">
        <v>27</v>
      </c>
      <c r="C26" s="1"/>
      <c r="D26" s="1"/>
      <c r="E26" s="1"/>
      <c r="F26" s="13">
        <f>ROUND(SUM(F22:F25),5)</f>
        <v>0</v>
      </c>
      <c r="G26" s="5"/>
      <c r="H26" s="13">
        <f>ROUND(SUM(H22:H25),5)</f>
        <v>0</v>
      </c>
      <c r="I26" s="5"/>
      <c r="J26" s="13">
        <f>ROUND((F26-H26),5)</f>
        <v>0</v>
      </c>
      <c r="K26" s="5"/>
      <c r="L26" s="14">
        <f>ROUND(IF(F26=0, IF(H26=0, 0, SIGN(-H26)), IF(H26=0, SIGN(F26), (F26-H26)/ABS(H26))),5)</f>
        <v>0</v>
      </c>
    </row>
    <row r="27" spans="1:12" s="17" customFormat="1" ht="12" thickBot="1" x14ac:dyDescent="0.25">
      <c r="A27" s="1" t="s">
        <v>28</v>
      </c>
      <c r="B27" s="1"/>
      <c r="C27" s="1"/>
      <c r="D27" s="1"/>
      <c r="E27" s="1"/>
      <c r="F27" s="15">
        <f>ROUND(F3+F21+F26,5)</f>
        <v>679060.41</v>
      </c>
      <c r="G27" s="1"/>
      <c r="H27" s="15">
        <f>ROUND(H3+H21+H26,5)</f>
        <v>632624.02</v>
      </c>
      <c r="I27" s="1"/>
      <c r="J27" s="15">
        <f>ROUND((F27-H27),5)</f>
        <v>46436.39</v>
      </c>
      <c r="K27" s="1"/>
      <c r="L27" s="16">
        <f>ROUND(IF(F27=0, IF(H27=0, 0, SIGN(-H27)), IF(H27=0, SIGN(F27), (F27-H27)/ABS(H27))),5)</f>
        <v>7.3400000000000007E-2</v>
      </c>
    </row>
    <row r="28" spans="1:12" ht="15.75" thickTop="1" x14ac:dyDescent="0.25">
      <c r="A28" s="1" t="s">
        <v>29</v>
      </c>
      <c r="B28" s="1"/>
      <c r="C28" s="1"/>
      <c r="D28" s="1"/>
      <c r="E28" s="1"/>
      <c r="F28" s="4"/>
      <c r="G28" s="5"/>
      <c r="H28" s="4"/>
      <c r="I28" s="5"/>
      <c r="J28" s="4"/>
      <c r="K28" s="5"/>
      <c r="L28" s="6"/>
    </row>
    <row r="29" spans="1:12" x14ac:dyDescent="0.25">
      <c r="A29" s="1"/>
      <c r="B29" s="1" t="s">
        <v>30</v>
      </c>
      <c r="C29" s="1"/>
      <c r="D29" s="1"/>
      <c r="E29" s="1"/>
      <c r="F29" s="4"/>
      <c r="G29" s="5"/>
      <c r="H29" s="4"/>
      <c r="I29" s="5"/>
      <c r="J29" s="4"/>
      <c r="K29" s="5"/>
      <c r="L29" s="6"/>
    </row>
    <row r="30" spans="1:12" x14ac:dyDescent="0.25">
      <c r="A30" s="1"/>
      <c r="B30" s="1"/>
      <c r="C30" s="1" t="s">
        <v>31</v>
      </c>
      <c r="D30" s="1"/>
      <c r="E30" s="1"/>
      <c r="F30" s="4"/>
      <c r="G30" s="5"/>
      <c r="H30" s="4"/>
      <c r="I30" s="5"/>
      <c r="J30" s="4"/>
      <c r="K30" s="5"/>
      <c r="L30" s="6"/>
    </row>
    <row r="31" spans="1:12" x14ac:dyDescent="0.25">
      <c r="A31" s="1"/>
      <c r="B31" s="1"/>
      <c r="C31" s="1"/>
      <c r="D31" s="1" t="s">
        <v>32</v>
      </c>
      <c r="E31" s="1"/>
      <c r="F31" s="4"/>
      <c r="G31" s="5"/>
      <c r="H31" s="4"/>
      <c r="I31" s="5"/>
      <c r="J31" s="4"/>
      <c r="K31" s="5"/>
      <c r="L31" s="6"/>
    </row>
    <row r="32" spans="1:12" ht="15.75" thickBot="1" x14ac:dyDescent="0.3">
      <c r="A32" s="1"/>
      <c r="B32" s="1"/>
      <c r="C32" s="1"/>
      <c r="D32" s="1"/>
      <c r="E32" s="1" t="s">
        <v>33</v>
      </c>
      <c r="F32" s="7">
        <v>5545.04</v>
      </c>
      <c r="G32" s="5"/>
      <c r="H32" s="7">
        <v>8460</v>
      </c>
      <c r="I32" s="5"/>
      <c r="J32" s="7">
        <f>ROUND((F32-H32),5)</f>
        <v>-2914.96</v>
      </c>
      <c r="K32" s="5"/>
      <c r="L32" s="8">
        <f>ROUND(IF(F32=0, IF(H32=0, 0, SIGN(-H32)), IF(H32=0, SIGN(F32), (F32-H32)/ABS(H32))),5)</f>
        <v>-0.34455999999999998</v>
      </c>
    </row>
    <row r="33" spans="1:12" x14ac:dyDescent="0.25">
      <c r="A33" s="1"/>
      <c r="B33" s="1"/>
      <c r="C33" s="1"/>
      <c r="D33" s="1" t="s">
        <v>34</v>
      </c>
      <c r="E33" s="1"/>
      <c r="F33" s="4">
        <f>ROUND(SUM(F31:F32),5)</f>
        <v>5545.04</v>
      </c>
      <c r="G33" s="5"/>
      <c r="H33" s="4">
        <f>ROUND(SUM(H31:H32),5)</f>
        <v>8460</v>
      </c>
      <c r="I33" s="5"/>
      <c r="J33" s="4">
        <f>ROUND((F33-H33),5)</f>
        <v>-2914.96</v>
      </c>
      <c r="K33" s="5"/>
      <c r="L33" s="6">
        <f>ROUND(IF(F33=0, IF(H33=0, 0, SIGN(-H33)), IF(H33=0, SIGN(F33), (F33-H33)/ABS(H33))),5)</f>
        <v>-0.34455999999999998</v>
      </c>
    </row>
    <row r="34" spans="1:12" x14ac:dyDescent="0.25">
      <c r="A34" s="1"/>
      <c r="B34" s="1"/>
      <c r="C34" s="1"/>
      <c r="D34" s="1" t="s">
        <v>35</v>
      </c>
      <c r="E34" s="1"/>
      <c r="F34" s="4"/>
      <c r="G34" s="5"/>
      <c r="H34" s="4"/>
      <c r="I34" s="5"/>
      <c r="J34" s="4"/>
      <c r="K34" s="5"/>
      <c r="L34" s="6"/>
    </row>
    <row r="35" spans="1:12" x14ac:dyDescent="0.25">
      <c r="A35" s="1"/>
      <c r="B35" s="1"/>
      <c r="C35" s="1"/>
      <c r="D35" s="1"/>
      <c r="E35" s="1" t="s">
        <v>36</v>
      </c>
      <c r="F35" s="4">
        <v>14.96</v>
      </c>
      <c r="G35" s="5"/>
      <c r="H35" s="4">
        <v>4459.67</v>
      </c>
      <c r="I35" s="5"/>
      <c r="J35" s="4">
        <f>ROUND((F35-H35),5)</f>
        <v>-4444.71</v>
      </c>
      <c r="K35" s="5"/>
      <c r="L35" s="6">
        <f>ROUND(IF(F35=0, IF(H35=0, 0, SIGN(-H35)), IF(H35=0, SIGN(F35), (F35-H35)/ABS(H35))),5)</f>
        <v>-0.99665000000000004</v>
      </c>
    </row>
    <row r="36" spans="1:12" ht="15.75" thickBot="1" x14ac:dyDescent="0.3">
      <c r="A36" s="1"/>
      <c r="B36" s="1"/>
      <c r="C36" s="1"/>
      <c r="D36" s="1"/>
      <c r="E36" s="1" t="s">
        <v>37</v>
      </c>
      <c r="F36" s="7">
        <v>3627.73</v>
      </c>
      <c r="G36" s="5"/>
      <c r="H36" s="7">
        <v>0</v>
      </c>
      <c r="I36" s="5"/>
      <c r="J36" s="7">
        <f>ROUND((F36-H36),5)</f>
        <v>3627.73</v>
      </c>
      <c r="K36" s="5"/>
      <c r="L36" s="8">
        <f>ROUND(IF(F36=0, IF(H36=0, 0, SIGN(-H36)), IF(H36=0, SIGN(F36), (F36-H36)/ABS(H36))),5)</f>
        <v>1</v>
      </c>
    </row>
    <row r="37" spans="1:12" x14ac:dyDescent="0.25">
      <c r="A37" s="1"/>
      <c r="B37" s="1"/>
      <c r="C37" s="1"/>
      <c r="D37" s="1" t="s">
        <v>38</v>
      </c>
      <c r="E37" s="1"/>
      <c r="F37" s="4">
        <f>ROUND(SUM(F34:F36),5)</f>
        <v>3642.69</v>
      </c>
      <c r="G37" s="5"/>
      <c r="H37" s="4">
        <f>ROUND(SUM(H34:H36),5)</f>
        <v>4459.67</v>
      </c>
      <c r="I37" s="5"/>
      <c r="J37" s="4">
        <f>ROUND((F37-H37),5)</f>
        <v>-816.98</v>
      </c>
      <c r="K37" s="5"/>
      <c r="L37" s="6">
        <f>ROUND(IF(F37=0, IF(H37=0, 0, SIGN(-H37)), IF(H37=0, SIGN(F37), (F37-H37)/ABS(H37))),5)</f>
        <v>-0.18318999999999999</v>
      </c>
    </row>
    <row r="38" spans="1:12" x14ac:dyDescent="0.25">
      <c r="A38" s="1"/>
      <c r="B38" s="1"/>
      <c r="C38" s="1"/>
      <c r="D38" s="1" t="s">
        <v>39</v>
      </c>
      <c r="E38" s="1"/>
      <c r="F38" s="4"/>
      <c r="G38" s="5"/>
      <c r="H38" s="4"/>
      <c r="I38" s="5"/>
      <c r="J38" s="4"/>
      <c r="K38" s="5"/>
      <c r="L38" s="6"/>
    </row>
    <row r="39" spans="1:12" x14ac:dyDescent="0.25">
      <c r="A39" s="1"/>
      <c r="B39" s="1"/>
      <c r="C39" s="1"/>
      <c r="D39" s="1"/>
      <c r="E39" s="1" t="s">
        <v>40</v>
      </c>
      <c r="F39" s="4">
        <v>5.53</v>
      </c>
      <c r="G39" s="5"/>
      <c r="H39" s="4">
        <v>10.51</v>
      </c>
      <c r="I39" s="5"/>
      <c r="J39" s="4">
        <f t="shared" ref="J39:J45" si="2">ROUND((F39-H39),5)</f>
        <v>-4.9800000000000004</v>
      </c>
      <c r="K39" s="5"/>
      <c r="L39" s="6">
        <f t="shared" ref="L39:L45" si="3">ROUND(IF(F39=0, IF(H39=0, 0, SIGN(-H39)), IF(H39=0, SIGN(F39), (F39-H39)/ABS(H39))),5)</f>
        <v>-0.47382999999999997</v>
      </c>
    </row>
    <row r="40" spans="1:12" x14ac:dyDescent="0.25">
      <c r="A40" s="1"/>
      <c r="B40" s="1"/>
      <c r="C40" s="1"/>
      <c r="D40" s="1"/>
      <c r="E40" s="1" t="s">
        <v>41</v>
      </c>
      <c r="F40" s="4">
        <v>698.68</v>
      </c>
      <c r="G40" s="5"/>
      <c r="H40" s="4">
        <v>970.88</v>
      </c>
      <c r="I40" s="5"/>
      <c r="J40" s="4">
        <f t="shared" si="2"/>
        <v>-272.2</v>
      </c>
      <c r="K40" s="5"/>
      <c r="L40" s="6">
        <f t="shared" si="3"/>
        <v>-0.28036</v>
      </c>
    </row>
    <row r="41" spans="1:12" x14ac:dyDescent="0.25">
      <c r="A41" s="1"/>
      <c r="B41" s="1"/>
      <c r="C41" s="1"/>
      <c r="D41" s="1"/>
      <c r="E41" s="1" t="s">
        <v>42</v>
      </c>
      <c r="F41" s="4">
        <v>909.68</v>
      </c>
      <c r="G41" s="5"/>
      <c r="H41" s="4">
        <v>-13487.67</v>
      </c>
      <c r="I41" s="5"/>
      <c r="J41" s="4">
        <f t="shared" si="2"/>
        <v>14397.35</v>
      </c>
      <c r="K41" s="5"/>
      <c r="L41" s="6">
        <f t="shared" si="3"/>
        <v>1.06745</v>
      </c>
    </row>
    <row r="42" spans="1:12" ht="15.75" thickBot="1" x14ac:dyDescent="0.3">
      <c r="A42" s="1"/>
      <c r="B42" s="1"/>
      <c r="C42" s="1"/>
      <c r="D42" s="1"/>
      <c r="E42" s="1" t="s">
        <v>43</v>
      </c>
      <c r="F42" s="9">
        <v>194304.94</v>
      </c>
      <c r="G42" s="5"/>
      <c r="H42" s="9">
        <v>198564.19</v>
      </c>
      <c r="I42" s="5"/>
      <c r="J42" s="9">
        <f t="shared" si="2"/>
        <v>-4259.25</v>
      </c>
      <c r="K42" s="5"/>
      <c r="L42" s="10">
        <f t="shared" si="3"/>
        <v>-2.145E-2</v>
      </c>
    </row>
    <row r="43" spans="1:12" ht="15.75" thickBot="1" x14ac:dyDescent="0.3">
      <c r="A43" s="1"/>
      <c r="B43" s="1"/>
      <c r="C43" s="1"/>
      <c r="D43" s="1" t="s">
        <v>44</v>
      </c>
      <c r="E43" s="1"/>
      <c r="F43" s="13">
        <f>ROUND(SUM(F38:F42),5)</f>
        <v>195918.83</v>
      </c>
      <c r="G43" s="5"/>
      <c r="H43" s="13">
        <f>ROUND(SUM(H38:H42),5)</f>
        <v>186057.91</v>
      </c>
      <c r="I43" s="5"/>
      <c r="J43" s="13">
        <f t="shared" si="2"/>
        <v>9860.92</v>
      </c>
      <c r="K43" s="5"/>
      <c r="L43" s="14">
        <f t="shared" si="3"/>
        <v>5.2999999999999999E-2</v>
      </c>
    </row>
    <row r="44" spans="1:12" ht="15.75" thickBot="1" x14ac:dyDescent="0.3">
      <c r="A44" s="1"/>
      <c r="B44" s="1"/>
      <c r="C44" s="1" t="s">
        <v>45</v>
      </c>
      <c r="D44" s="1"/>
      <c r="E44" s="1"/>
      <c r="F44" s="11">
        <f>ROUND(F30+F33+F37+F43,5)</f>
        <v>205106.56</v>
      </c>
      <c r="G44" s="5"/>
      <c r="H44" s="11">
        <f>ROUND(H30+H33+H37+H43,5)</f>
        <v>198977.58</v>
      </c>
      <c r="I44" s="5"/>
      <c r="J44" s="11">
        <f t="shared" si="2"/>
        <v>6128.98</v>
      </c>
      <c r="K44" s="5"/>
      <c r="L44" s="12">
        <f t="shared" si="3"/>
        <v>3.0800000000000001E-2</v>
      </c>
    </row>
    <row r="45" spans="1:12" x14ac:dyDescent="0.25">
      <c r="A45" s="1"/>
      <c r="B45" s="1" t="s">
        <v>46</v>
      </c>
      <c r="C45" s="1"/>
      <c r="D45" s="1"/>
      <c r="E45" s="1"/>
      <c r="F45" s="4">
        <f>ROUND(F29+F44,5)</f>
        <v>205106.56</v>
      </c>
      <c r="G45" s="5"/>
      <c r="H45" s="4">
        <f>ROUND(H29+H44,5)</f>
        <v>198977.58</v>
      </c>
      <c r="I45" s="5"/>
      <c r="J45" s="4">
        <f t="shared" si="2"/>
        <v>6128.98</v>
      </c>
      <c r="K45" s="5"/>
      <c r="L45" s="6">
        <f t="shared" si="3"/>
        <v>3.0800000000000001E-2</v>
      </c>
    </row>
    <row r="46" spans="1:12" x14ac:dyDescent="0.25">
      <c r="A46" s="1"/>
      <c r="B46" s="1" t="s">
        <v>47</v>
      </c>
      <c r="C46" s="1"/>
      <c r="D46" s="1"/>
      <c r="E46" s="1"/>
      <c r="F46" s="4"/>
      <c r="G46" s="5"/>
      <c r="H46" s="4"/>
      <c r="I46" s="5"/>
      <c r="J46" s="4"/>
      <c r="K46" s="5"/>
      <c r="L46" s="6"/>
    </row>
    <row r="47" spans="1:12" x14ac:dyDescent="0.25">
      <c r="A47" s="1"/>
      <c r="B47" s="1"/>
      <c r="C47" s="1" t="s">
        <v>48</v>
      </c>
      <c r="D47" s="1"/>
      <c r="E47" s="1"/>
      <c r="F47" s="4">
        <v>61838.1</v>
      </c>
      <c r="G47" s="5"/>
      <c r="H47" s="4">
        <v>70109.73</v>
      </c>
      <c r="I47" s="5"/>
      <c r="J47" s="4">
        <f t="shared" ref="J47:J52" si="4">ROUND((F47-H47),5)</f>
        <v>-8271.6299999999992</v>
      </c>
      <c r="K47" s="5"/>
      <c r="L47" s="6">
        <f t="shared" ref="L47:L52" si="5">ROUND(IF(F47=0, IF(H47=0, 0, SIGN(-H47)), IF(H47=0, SIGN(F47), (F47-H47)/ABS(H47))),5)</f>
        <v>-0.11798</v>
      </c>
    </row>
    <row r="48" spans="1:12" x14ac:dyDescent="0.25">
      <c r="A48" s="1"/>
      <c r="B48" s="1"/>
      <c r="C48" s="1" t="s">
        <v>49</v>
      </c>
      <c r="D48" s="1"/>
      <c r="E48" s="1"/>
      <c r="F48" s="4">
        <v>310400.81</v>
      </c>
      <c r="G48" s="5"/>
      <c r="H48" s="4">
        <v>295561.21000000002</v>
      </c>
      <c r="I48" s="5"/>
      <c r="J48" s="4">
        <f t="shared" si="4"/>
        <v>14839.6</v>
      </c>
      <c r="K48" s="5"/>
      <c r="L48" s="6">
        <f t="shared" si="5"/>
        <v>5.0209999999999998E-2</v>
      </c>
    </row>
    <row r="49" spans="1:12" x14ac:dyDescent="0.25">
      <c r="A49" s="1"/>
      <c r="B49" s="1"/>
      <c r="C49" s="1" t="s">
        <v>50</v>
      </c>
      <c r="D49" s="1"/>
      <c r="E49" s="1"/>
      <c r="F49" s="4">
        <v>98755.31</v>
      </c>
      <c r="G49" s="5"/>
      <c r="H49" s="4">
        <v>101901.67</v>
      </c>
      <c r="I49" s="5"/>
      <c r="J49" s="4">
        <f t="shared" si="4"/>
        <v>-3146.36</v>
      </c>
      <c r="K49" s="5"/>
      <c r="L49" s="6">
        <f t="shared" si="5"/>
        <v>-3.0880000000000001E-2</v>
      </c>
    </row>
    <row r="50" spans="1:12" ht="15.75" thickBot="1" x14ac:dyDescent="0.3">
      <c r="A50" s="1"/>
      <c r="B50" s="1"/>
      <c r="C50" s="1" t="s">
        <v>51</v>
      </c>
      <c r="D50" s="1"/>
      <c r="E50" s="1"/>
      <c r="F50" s="9">
        <v>2959.63</v>
      </c>
      <c r="G50" s="5"/>
      <c r="H50" s="9">
        <v>-33926.17</v>
      </c>
      <c r="I50" s="5"/>
      <c r="J50" s="9">
        <f t="shared" si="4"/>
        <v>36885.800000000003</v>
      </c>
      <c r="K50" s="5"/>
      <c r="L50" s="10">
        <f t="shared" si="5"/>
        <v>1.08724</v>
      </c>
    </row>
    <row r="51" spans="1:12" ht="15.75" thickBot="1" x14ac:dyDescent="0.3">
      <c r="A51" s="1"/>
      <c r="B51" s="1" t="s">
        <v>52</v>
      </c>
      <c r="C51" s="1"/>
      <c r="D51" s="1"/>
      <c r="E51" s="1"/>
      <c r="F51" s="13">
        <f>ROUND(SUM(F46:F50),5)</f>
        <v>473953.85</v>
      </c>
      <c r="G51" s="5"/>
      <c r="H51" s="13">
        <f>ROUND(SUM(H46:H50),5)</f>
        <v>433646.44</v>
      </c>
      <c r="I51" s="5"/>
      <c r="J51" s="13">
        <f t="shared" si="4"/>
        <v>40307.410000000003</v>
      </c>
      <c r="K51" s="5"/>
      <c r="L51" s="14">
        <f t="shared" si="5"/>
        <v>9.2950000000000005E-2</v>
      </c>
    </row>
    <row r="52" spans="1:12" s="17" customFormat="1" ht="12" thickBot="1" x14ac:dyDescent="0.25">
      <c r="A52" s="1" t="s">
        <v>53</v>
      </c>
      <c r="B52" s="1"/>
      <c r="C52" s="1"/>
      <c r="D52" s="1"/>
      <c r="E52" s="1"/>
      <c r="F52" s="15">
        <f>ROUND(F28+F45+F51,5)</f>
        <v>679060.41</v>
      </c>
      <c r="G52" s="1"/>
      <c r="H52" s="15">
        <f>ROUND(H28+H45+H51,5)</f>
        <v>632624.02</v>
      </c>
      <c r="I52" s="1"/>
      <c r="J52" s="15">
        <f t="shared" si="4"/>
        <v>46436.39</v>
      </c>
      <c r="K52" s="1"/>
      <c r="L52" s="16">
        <f t="shared" si="5"/>
        <v>7.3400000000000007E-2</v>
      </c>
    </row>
    <row r="53" spans="1:12" ht="15.75" thickTop="1" x14ac:dyDescent="0.25"/>
  </sheetData>
  <pageMargins left="0.7" right="0.7" top="0.75" bottom="0.75" header="0.1" footer="0.3"/>
  <pageSetup orientation="portrait" r:id="rId1"/>
  <headerFooter>
    <oddHeader>&amp;L&amp;"Arial,Bold"&amp;8 Accrual Basis&amp;C&amp;"Arial,Bold"&amp;12 National Bison Association
&amp;"Arial,Bold"&amp;14 Condensed Balance Sheet
&amp;"Arial,Bold"&amp;10 As of August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Perf Aug</vt:lpstr>
      <vt:lpstr>I&amp;E Aug YTD 22 v 21</vt:lpstr>
      <vt:lpstr>Bal Sheet Aug 22 v 21</vt:lpstr>
      <vt:lpstr>'Bal Sheet Aug 22 v 21'!Print_Titles</vt:lpstr>
      <vt:lpstr>'Budget Perf Aug'!Print_Titles</vt:lpstr>
      <vt:lpstr>'I&amp;E Aug YTD 22 v 21'!Print_Titles</vt:lpstr>
    </vt:vector>
  </TitlesOfParts>
  <Company>IVDesk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Conley</dc:creator>
  <cp:lastModifiedBy>Lydia Whitman</cp:lastModifiedBy>
  <dcterms:created xsi:type="dcterms:W3CDTF">2022-09-15T16:04:53Z</dcterms:created>
  <dcterms:modified xsi:type="dcterms:W3CDTF">2022-11-08T18:56:32Z</dcterms:modified>
</cp:coreProperties>
</file>